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6155" windowHeight="12270" activeTab="1"/>
  </bookViews>
  <sheets>
    <sheet name="Averaged yields by epoch" sheetId="1" r:id="rId1"/>
    <sheet name="Averaged yields - by site" sheetId="2" r:id="rId2"/>
    <sheet name="Sheet3" sheetId="3" r:id="rId3"/>
  </sheets>
  <definedNames>
    <definedName name="AreaMG">'Averaged yields by epoch'!$H$3</definedName>
    <definedName name="AreaMotu">'Averaged yields by epoch'!$G$3</definedName>
    <definedName name="AreaWang" localSheetId="1">'Averaged yields - by site'!$C$34</definedName>
    <definedName name="AreaWang">'Averaged yields by epoch'!$F$3</definedName>
    <definedName name="AreaWB" localSheetId="1">'Averaged yields - by site'!$C$2</definedName>
    <definedName name="AreaWB">'Averaged yields by epoch'!$E$3</definedName>
  </definedNames>
  <calcPr fullCalcOnLoad="1"/>
</workbook>
</file>

<file path=xl/sharedStrings.xml><?xml version="1.0" encoding="utf-8"?>
<sst xmlns="http://schemas.openxmlformats.org/spreadsheetml/2006/main" count="299" uniqueCount="60">
  <si>
    <t>1 Dec 2002 - 1 Dec 2009</t>
  </si>
  <si>
    <t>1 May 2004 - 1 Dec 2009</t>
  </si>
  <si>
    <t>1 Apr 2005 - 1 Dec 2009</t>
  </si>
  <si>
    <t>Duration (yr)</t>
  </si>
  <si>
    <t>% in storms</t>
  </si>
  <si>
    <t>Num storms</t>
  </si>
  <si>
    <t>% by turbidity</t>
  </si>
  <si>
    <t>% by AS</t>
  </si>
  <si>
    <t>% by QC rating</t>
  </si>
  <si>
    <t>% inc for XS mean</t>
  </si>
  <si>
    <t>Woodmans Bend</t>
  </si>
  <si>
    <t>Area (km2)</t>
  </si>
  <si>
    <t>MAY-direct (t/y)</t>
  </si>
  <si>
    <t>SSY-direct (t/km2/yr)</t>
  </si>
  <si>
    <t>MAY-by QC rating</t>
  </si>
  <si>
    <t>% error by direct</t>
  </si>
  <si>
    <t>% error by QC rating</t>
  </si>
  <si>
    <t>% agreement with direct</t>
  </si>
  <si>
    <t>MAY-by Event rating</t>
  </si>
  <si>
    <t>% error by Event rating</t>
  </si>
  <si>
    <t>Direct</t>
  </si>
  <si>
    <t>EY rating</t>
  </si>
  <si>
    <t>Q overlap all sites</t>
  </si>
  <si>
    <t>11 Feb 1969 - 1 Dec 2009</t>
  </si>
  <si>
    <t>Full Q record at WB</t>
  </si>
  <si>
    <t>24 Mar 2005 - 29 Mar incl</t>
  </si>
  <si>
    <t>Wangapeka</t>
  </si>
  <si>
    <t>Motupiko</t>
  </si>
  <si>
    <t>Mot Gorge</t>
  </si>
  <si>
    <t>SSY-QC ratingt (t/km2/yr)</t>
  </si>
  <si>
    <t>SSY-Event rating (t/km2/yr)</t>
  </si>
  <si>
    <t>I: All record at site</t>
  </si>
  <si>
    <t>II: All overlapping record</t>
  </si>
  <si>
    <t>III: Post Easter 05</t>
  </si>
  <si>
    <t>6 days</t>
  </si>
  <si>
    <t>Easter 2005 (yield in t)</t>
  </si>
  <si>
    <t>% agreement with direct - tot yield</t>
  </si>
  <si>
    <t>% agreement with direct - storm yield</t>
  </si>
  <si>
    <t>QC ba rating</t>
  </si>
  <si>
    <t>% error on estimate</t>
  </si>
  <si>
    <t>Monte carlo</t>
  </si>
  <si>
    <t>MAY by M-C sim</t>
  </si>
  <si>
    <t>21 Mar 1981 - 1 Dec 2009</t>
  </si>
  <si>
    <t>MAY by cum plot trend</t>
  </si>
  <si>
    <t>SSY-MC (t/km2/yr)</t>
  </si>
  <si>
    <t>1 Jan 1965 - 1 Dec 2009</t>
  </si>
  <si>
    <t>6 Apr 2004 - 1 Dec 2009</t>
  </si>
  <si>
    <t>Revised with revised flows over Easter 2005 event</t>
  </si>
  <si>
    <t>24 March 1990 - 1 Dec 2009</t>
  </si>
  <si>
    <t>24 Mar 1990 - 1 Dec 2009</t>
  </si>
  <si>
    <t>All flow record</t>
  </si>
  <si>
    <t>Period</t>
  </si>
  <si>
    <t>Post Easter 2005</t>
  </si>
  <si>
    <t>Summary results: 28/4/2010</t>
  </si>
  <si>
    <t>24-29 March 2005</t>
  </si>
  <si>
    <t>Easter 2005 event</t>
  </si>
  <si>
    <t xml:space="preserve">% error </t>
  </si>
  <si>
    <t>% error</t>
  </si>
  <si>
    <t>I: All record at sites inclusinve</t>
  </si>
  <si>
    <t>Area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</si>
</sst>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2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right"/>
    </xf>
    <xf numFmtId="10" fontId="0" fillId="2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/>
    </xf>
    <xf numFmtId="49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1" fontId="0" fillId="3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10" fontId="1" fillId="0" borderId="1" xfId="0" applyNumberFormat="1" applyFont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49" fontId="0" fillId="4" borderId="1" xfId="0" applyNumberFormat="1" applyFill="1" applyBorder="1" applyAlignment="1">
      <alignment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10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0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/>
    </xf>
    <xf numFmtId="1" fontId="0" fillId="3" borderId="1" xfId="0" applyNumberFormat="1" applyFill="1" applyBorder="1" applyAlignment="1">
      <alignment horizontal="right"/>
    </xf>
    <xf numFmtId="10" fontId="0" fillId="3" borderId="1" xfId="0" applyNumberForma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1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 horizontal="right"/>
    </xf>
    <xf numFmtId="10" fontId="0" fillId="4" borderId="1" xfId="0" applyNumberFormat="1" applyFill="1" applyBorder="1" applyAlignment="1">
      <alignment/>
    </xf>
    <xf numFmtId="10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right"/>
    </xf>
    <xf numFmtId="1" fontId="0" fillId="5" borderId="1" xfId="0" applyNumberFormat="1" applyFill="1" applyBorder="1" applyAlignment="1">
      <alignment/>
    </xf>
    <xf numFmtId="1" fontId="0" fillId="5" borderId="1" xfId="0" applyNumberFormat="1" applyFill="1" applyBorder="1" applyAlignment="1">
      <alignment horizontal="right"/>
    </xf>
    <xf numFmtId="10" fontId="0" fillId="5" borderId="1" xfId="0" applyNumberFormat="1" applyFill="1" applyBorder="1" applyAlignment="1">
      <alignment/>
    </xf>
    <xf numFmtId="10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/>
    </xf>
    <xf numFmtId="49" fontId="0" fillId="6" borderId="1" xfId="0" applyNumberFormat="1" applyFill="1" applyBorder="1" applyAlignment="1">
      <alignment wrapText="1"/>
    </xf>
    <xf numFmtId="0" fontId="0" fillId="6" borderId="0" xfId="0" applyFill="1" applyAlignment="1">
      <alignment/>
    </xf>
    <xf numFmtId="0" fontId="1" fillId="6" borderId="0" xfId="0" applyFont="1" applyFill="1" applyAlignment="1">
      <alignment wrapText="1"/>
    </xf>
    <xf numFmtId="0" fontId="1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right"/>
    </xf>
    <xf numFmtId="1" fontId="0" fillId="6" borderId="1" xfId="0" applyNumberFormat="1" applyFill="1" applyBorder="1" applyAlignment="1">
      <alignment/>
    </xf>
    <xf numFmtId="1" fontId="0" fillId="6" borderId="1" xfId="0" applyNumberFormat="1" applyFill="1" applyBorder="1" applyAlignment="1">
      <alignment horizontal="right"/>
    </xf>
    <xf numFmtId="10" fontId="0" fillId="6" borderId="1" xfId="0" applyNumberFormat="1" applyFill="1" applyBorder="1" applyAlignment="1">
      <alignment/>
    </xf>
    <xf numFmtId="10" fontId="0" fillId="6" borderId="1" xfId="0" applyNumberFormat="1" applyFill="1" applyBorder="1" applyAlignment="1">
      <alignment horizontal="right"/>
    </xf>
    <xf numFmtId="164" fontId="0" fillId="6" borderId="1" xfId="0" applyNumberFormat="1" applyFont="1" applyFill="1" applyBorder="1" applyAlignment="1">
      <alignment/>
    </xf>
    <xf numFmtId="2" fontId="0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164" fontId="0" fillId="6" borderId="1" xfId="0" applyNumberFormat="1" applyFill="1" applyBorder="1" applyAlignment="1">
      <alignment/>
    </xf>
    <xf numFmtId="1" fontId="1" fillId="6" borderId="1" xfId="0" applyNumberFormat="1" applyFont="1" applyFill="1" applyBorder="1" applyAlignment="1">
      <alignment/>
    </xf>
    <xf numFmtId="1" fontId="1" fillId="5" borderId="1" xfId="0" applyNumberFormat="1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49" fontId="0" fillId="6" borderId="3" xfId="0" applyNumberFormat="1" applyFill="1" applyBorder="1" applyAlignment="1">
      <alignment wrapText="1"/>
    </xf>
    <xf numFmtId="0" fontId="0" fillId="6" borderId="3" xfId="0" applyFill="1" applyBorder="1" applyAlignment="1">
      <alignment/>
    </xf>
    <xf numFmtId="1" fontId="1" fillId="6" borderId="3" xfId="0" applyNumberFormat="1" applyFont="1" applyFill="1" applyBorder="1" applyAlignment="1">
      <alignment/>
    </xf>
    <xf numFmtId="164" fontId="0" fillId="6" borderId="3" xfId="0" applyNumberFormat="1" applyFont="1" applyFill="1" applyBorder="1" applyAlignment="1">
      <alignment/>
    </xf>
    <xf numFmtId="2" fontId="0" fillId="6" borderId="3" xfId="0" applyNumberFormat="1" applyFont="1" applyFill="1" applyBorder="1" applyAlignment="1">
      <alignment/>
    </xf>
    <xf numFmtId="0" fontId="0" fillId="6" borderId="3" xfId="0" applyFont="1" applyFill="1" applyBorder="1" applyAlignment="1">
      <alignment/>
    </xf>
    <xf numFmtId="164" fontId="0" fillId="6" borderId="3" xfId="0" applyNumberFormat="1" applyFill="1" applyBorder="1" applyAlignment="1">
      <alignment/>
    </xf>
    <xf numFmtId="0" fontId="1" fillId="6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 horizontal="right"/>
    </xf>
    <xf numFmtId="1" fontId="0" fillId="7" borderId="1" xfId="0" applyNumberFormat="1" applyFill="1" applyBorder="1" applyAlignment="1">
      <alignment/>
    </xf>
    <xf numFmtId="1" fontId="0" fillId="7" borderId="1" xfId="0" applyNumberFormat="1" applyFill="1" applyBorder="1" applyAlignment="1">
      <alignment horizontal="right"/>
    </xf>
    <xf numFmtId="1" fontId="0" fillId="7" borderId="1" xfId="0" applyNumberFormat="1" applyFont="1" applyFill="1" applyBorder="1" applyAlignment="1">
      <alignment/>
    </xf>
    <xf numFmtId="10" fontId="0" fillId="7" borderId="1" xfId="0" applyNumberFormat="1" applyFill="1" applyBorder="1" applyAlignment="1">
      <alignment/>
    </xf>
    <xf numFmtId="10" fontId="0" fillId="7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>
      <alignment/>
    </xf>
    <xf numFmtId="49" fontId="1" fillId="3" borderId="1" xfId="0" applyNumberFormat="1" applyFont="1" applyFill="1" applyBorder="1" applyAlignment="1">
      <alignment vertical="top"/>
    </xf>
    <xf numFmtId="49" fontId="1" fillId="7" borderId="1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49" fontId="1" fillId="6" borderId="1" xfId="0" applyNumberFormat="1" applyFont="1" applyFill="1" applyBorder="1" applyAlignment="1">
      <alignment wrapText="1"/>
    </xf>
    <xf numFmtId="49" fontId="1" fillId="5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wrapText="1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28</xdr:row>
      <xdr:rowOff>133350</xdr:rowOff>
    </xdr:from>
    <xdr:to>
      <xdr:col>31</xdr:col>
      <xdr:colOff>0</xdr:colOff>
      <xdr:row>44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5601950" y="5476875"/>
          <a:ext cx="4219575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NOTES for Woodmans Bend
1. Note how the QC band-averaged rating generally agrees well with the direct measured load - particulalry for the storm loads - but underestimated for the Easter 2005 event, as expected. The agreement improves for storm yield only, but there remains a bias. 
2. The long-term average spec yield here (182 t/km2/yr +/- 9.8% agrees very well with the figure of 180.1 t/km2/yr  +/- 34% that I obtained from Motueka at Woodstock off SEDRATE for the period 11 Feb 1969 to 11 jul 1995.
3. For the cross-matching period 23 nov 2002 to 5 march 2008, the QC-rating derived Yield computed off the -rescaled Mot at woodtstock flow record agreed with the result using the actual Woodmans Bend fkliow record to 1.7%. The mean flows agreed to within 0.67% and Qmax to 0.15%. This indicates that Woodstock is a good proxy for Woodmans when the flow-distribution matchign approach is used for rescaling. 
4. The moniotring period ave yield was &lt; 1/2 that for the full period.
5. The event yield rating gave similarly reasonable agreement. Note that it would have been about the same without bias correction.
At Wangepeka:
1. Note that the QC rating tends to overestimate the yield from baseflows.  Could apply a correction here to rating. There is aprobably a bias in sampling baseflows close to events?
At Motupiko:
 1.
At Mot Gorge
</a:t>
          </a:r>
        </a:p>
      </xdr:txBody>
    </xdr:sp>
    <xdr:clientData/>
  </xdr:twoCellAnchor>
  <xdr:twoCellAnchor>
    <xdr:from>
      <xdr:col>9</xdr:col>
      <xdr:colOff>161925</xdr:colOff>
      <xdr:row>40</xdr:row>
      <xdr:rowOff>57150</xdr:rowOff>
    </xdr:from>
    <xdr:to>
      <xdr:col>15</xdr:col>
      <xdr:colOff>180975</xdr:colOff>
      <xdr:row>51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124575" y="7667625"/>
          <a:ext cx="412432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that the sum of the 3 trib yields over the Easter 2005 event total (190,000 t) exceeded the yield past Woodmans Bend by 18% - this porb due to error in calcs, but it would be reasonable to assume that ~ 20% of the susp load was lost to bank deposition.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0</xdr:row>
      <xdr:rowOff>285750</xdr:rowOff>
    </xdr:from>
    <xdr:to>
      <xdr:col>17</xdr:col>
      <xdr:colOff>19050</xdr:colOff>
      <xdr:row>21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05850" y="285750"/>
          <a:ext cx="3400425" cy="3810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 for Woodmans Bend
1. Note how the QC band-averaged rating generally agrees well with the direct measured load - particulalry for the storm loads - but underestimated for the Easter 2005 event, as expected. The agreement improves for storm yield only, but there remains a bias. 
2. The long-term average spec yield here (182 t/km2/yr +/- 9.8% agrees very well with the figure of 180.1 t/km2/yr  +/- 34% that I obtained from Motueka at Woodstock off SEDRATE for the period 11 Feb 1969 to 11 jul 1995.
3. For the cross-matching period 23 nov 2002 to 5 march 2008, the QC-rating derived Yield computed off the -rescaled Mot at woodtstock flow record agreed with the result using the actual Woodmans Bend fkliow record to 1.7%. The mean flows agreed to within 0.67% and Qmax to 0.15%. This indicates that Woodstock is a good proxy for Woodmans when the flow-distribution matchign approach is used for rescaling. 
4. The moniotring period ave yield was &lt; 1/2 that for the full period.
5. The event yield rating gave similarly reasonable agreement. Note that it would have been about the same without bias correction.
</a:t>
          </a:r>
        </a:p>
      </xdr:txBody>
    </xdr:sp>
    <xdr:clientData/>
  </xdr:twoCellAnchor>
  <xdr:twoCellAnchor>
    <xdr:from>
      <xdr:col>11</xdr:col>
      <xdr:colOff>476250</xdr:colOff>
      <xdr:row>35</xdr:row>
      <xdr:rowOff>152400</xdr:rowOff>
    </xdr:from>
    <xdr:to>
      <xdr:col>17</xdr:col>
      <xdr:colOff>76200</xdr:colOff>
      <xdr:row>42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58225" y="7115175"/>
          <a:ext cx="35052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that the QC rating tends to overestimate the yield from baseflows.  Could apply a correction here to rating. There is aprobably a bias in sampling baseflows close to events?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workbookViewId="0" topLeftCell="A1">
      <selection activeCell="R20" sqref="R20"/>
    </sheetView>
  </sheetViews>
  <sheetFormatPr defaultColWidth="9.140625" defaultRowHeight="12.75"/>
  <cols>
    <col min="5" max="5" width="12.8515625" style="0" customWidth="1"/>
    <col min="6" max="6" width="12.57421875" style="0" customWidth="1"/>
    <col min="13" max="13" width="11.8515625" style="0" customWidth="1"/>
    <col min="14" max="14" width="13.140625" style="0" customWidth="1"/>
  </cols>
  <sheetData>
    <row r="1" spans="2:6" s="1" customFormat="1" ht="12.75">
      <c r="B1" s="42" t="s">
        <v>53</v>
      </c>
      <c r="F1" s="42"/>
    </row>
    <row r="2" spans="2:16" ht="38.25">
      <c r="B2" s="104" t="s">
        <v>0</v>
      </c>
      <c r="C2" s="33"/>
      <c r="D2" s="33"/>
      <c r="E2" s="93" t="s">
        <v>10</v>
      </c>
      <c r="F2" s="93" t="s">
        <v>26</v>
      </c>
      <c r="G2" s="93" t="s">
        <v>27</v>
      </c>
      <c r="H2" s="93" t="s">
        <v>28</v>
      </c>
      <c r="J2" s="105" t="s">
        <v>54</v>
      </c>
      <c r="K2" s="96" t="s">
        <v>55</v>
      </c>
      <c r="L2" s="94"/>
      <c r="M2" s="95" t="s">
        <v>10</v>
      </c>
      <c r="N2" s="95" t="s">
        <v>26</v>
      </c>
      <c r="O2" s="95" t="s">
        <v>27</v>
      </c>
      <c r="P2" s="95" t="s">
        <v>28</v>
      </c>
    </row>
    <row r="3" spans="2:18" ht="12.75">
      <c r="B3" s="104" t="s">
        <v>59</v>
      </c>
      <c r="C3" s="33"/>
      <c r="D3" s="33"/>
      <c r="E3" s="109">
        <v>2050</v>
      </c>
      <c r="F3" s="109">
        <v>479</v>
      </c>
      <c r="G3" s="109">
        <v>105.4</v>
      </c>
      <c r="H3" s="109">
        <v>163</v>
      </c>
      <c r="J3" s="96" t="s">
        <v>20</v>
      </c>
      <c r="K3" s="94"/>
      <c r="L3" s="97" t="s">
        <v>12</v>
      </c>
      <c r="M3" s="94">
        <v>161000</v>
      </c>
      <c r="N3" s="94">
        <v>258</v>
      </c>
      <c r="O3" s="94">
        <v>60000</v>
      </c>
      <c r="P3" s="94">
        <v>129300</v>
      </c>
      <c r="Q3">
        <f>SUM(N3:P3)</f>
        <v>189558</v>
      </c>
      <c r="R3" s="110">
        <f>(Q3-M3)/M3</f>
        <v>0.17737888198757765</v>
      </c>
    </row>
    <row r="4" spans="2:16" ht="12.75">
      <c r="B4" s="104"/>
      <c r="C4" s="33"/>
      <c r="D4" s="33"/>
      <c r="E4" s="93"/>
      <c r="F4" s="93"/>
      <c r="G4" s="93"/>
      <c r="H4" s="93"/>
      <c r="J4" s="98"/>
      <c r="K4" s="98"/>
      <c r="L4" s="99" t="s">
        <v>13</v>
      </c>
      <c r="M4" s="98">
        <f>M3/AreaWB</f>
        <v>78.53658536585365</v>
      </c>
      <c r="N4" s="100">
        <f>N3/AreaWang</f>
        <v>0.5386221294363257</v>
      </c>
      <c r="O4" s="100">
        <f>O3/AreaMotu</f>
        <v>569.2599620493359</v>
      </c>
      <c r="P4" s="100">
        <f>P3/AreaMG</f>
        <v>793.2515337423313</v>
      </c>
    </row>
    <row r="5" spans="2:16" s="3" customFormat="1" ht="12.75">
      <c r="B5" s="44" t="s">
        <v>20</v>
      </c>
      <c r="C5" s="33"/>
      <c r="D5" s="45" t="s">
        <v>12</v>
      </c>
      <c r="E5" s="46">
        <v>157000</v>
      </c>
      <c r="F5" s="46">
        <v>50200</v>
      </c>
      <c r="G5" s="46">
        <v>14800</v>
      </c>
      <c r="H5" s="46">
        <v>49800</v>
      </c>
      <c r="J5" s="101"/>
      <c r="K5" s="101"/>
      <c r="L5" s="102" t="s">
        <v>56</v>
      </c>
      <c r="M5" s="103">
        <v>0.179</v>
      </c>
      <c r="N5" s="103">
        <v>1.18</v>
      </c>
      <c r="O5" s="103">
        <v>0.87</v>
      </c>
      <c r="P5" s="103">
        <v>0.7</v>
      </c>
    </row>
    <row r="6" spans="2:16" s="4" customFormat="1" ht="12.75">
      <c r="B6" s="25"/>
      <c r="C6" s="25"/>
      <c r="D6" s="47" t="s">
        <v>13</v>
      </c>
      <c r="E6" s="27">
        <f>E5/AreaWB</f>
        <v>76.58536585365853</v>
      </c>
      <c r="F6" s="27">
        <f>F5/AreaWang</f>
        <v>104.80167014613778</v>
      </c>
      <c r="G6" s="27">
        <f>G5/AreaMotu</f>
        <v>140.41745730550284</v>
      </c>
      <c r="H6" s="27">
        <f>H5/AreaMG</f>
        <v>305.52147239263803</v>
      </c>
      <c r="J6" s="101"/>
      <c r="K6" s="101"/>
      <c r="L6" s="102" t="s">
        <v>4</v>
      </c>
      <c r="M6" s="103">
        <v>0.989</v>
      </c>
      <c r="N6" s="103">
        <v>1</v>
      </c>
      <c r="O6" s="103">
        <v>1</v>
      </c>
      <c r="P6" s="103">
        <v>0.999</v>
      </c>
    </row>
    <row r="7" spans="2:16" s="4" customFormat="1" ht="12.75">
      <c r="B7" s="26"/>
      <c r="C7" s="26"/>
      <c r="D7" s="48" t="s">
        <v>56</v>
      </c>
      <c r="E7" s="43">
        <v>0.053</v>
      </c>
      <c r="F7" s="43">
        <v>0.07</v>
      </c>
      <c r="G7" s="43">
        <v>0.527</v>
      </c>
      <c r="H7" s="43">
        <v>0.25</v>
      </c>
      <c r="J7" s="101"/>
      <c r="K7" s="101"/>
      <c r="L7" s="102" t="s">
        <v>6</v>
      </c>
      <c r="M7" s="103">
        <v>0.679</v>
      </c>
      <c r="N7" s="103">
        <v>0.314</v>
      </c>
      <c r="O7" s="103">
        <v>0</v>
      </c>
      <c r="P7" s="103">
        <v>0</v>
      </c>
    </row>
    <row r="8" spans="2:16" ht="12.75">
      <c r="B8" s="26"/>
      <c r="C8" s="26"/>
      <c r="D8" s="48" t="s">
        <v>4</v>
      </c>
      <c r="E8" s="43">
        <v>0.925</v>
      </c>
      <c r="F8" s="43">
        <v>0.965</v>
      </c>
      <c r="G8" s="43">
        <v>0.973</v>
      </c>
      <c r="H8" s="43">
        <v>0.986</v>
      </c>
      <c r="J8" s="101"/>
      <c r="K8" s="101"/>
      <c r="L8" s="102" t="s">
        <v>7</v>
      </c>
      <c r="M8" s="103">
        <v>0.321</v>
      </c>
      <c r="N8" s="103">
        <v>0</v>
      </c>
      <c r="O8" s="103">
        <v>0</v>
      </c>
      <c r="P8" s="103">
        <v>0</v>
      </c>
    </row>
    <row r="9" spans="2:16" s="4" customFormat="1" ht="12.75">
      <c r="B9" s="33"/>
      <c r="C9" s="33"/>
      <c r="D9" s="45" t="s">
        <v>5</v>
      </c>
      <c r="E9" s="46">
        <v>140</v>
      </c>
      <c r="F9" s="46">
        <v>205</v>
      </c>
      <c r="G9" s="46">
        <v>93</v>
      </c>
      <c r="H9" s="46">
        <v>203</v>
      </c>
      <c r="J9" s="101"/>
      <c r="K9" s="101"/>
      <c r="L9" s="102" t="s">
        <v>8</v>
      </c>
      <c r="M9" s="103">
        <v>0</v>
      </c>
      <c r="N9" s="103">
        <v>0.686</v>
      </c>
      <c r="O9" s="103">
        <v>1</v>
      </c>
      <c r="P9" s="103">
        <v>1</v>
      </c>
    </row>
    <row r="10" spans="2:16" s="4" customFormat="1" ht="12.75">
      <c r="B10" s="26"/>
      <c r="C10" s="26"/>
      <c r="D10" s="48" t="s">
        <v>6</v>
      </c>
      <c r="E10" s="43">
        <v>0.86</v>
      </c>
      <c r="F10" s="43">
        <v>0.954</v>
      </c>
      <c r="G10" s="43">
        <v>0.336</v>
      </c>
      <c r="H10" s="43">
        <v>0.482</v>
      </c>
      <c r="J10" s="101"/>
      <c r="K10" s="101"/>
      <c r="L10" s="102" t="s">
        <v>9</v>
      </c>
      <c r="M10" s="103">
        <v>0.298</v>
      </c>
      <c r="N10" s="103">
        <v>0.45</v>
      </c>
      <c r="O10" s="103">
        <v>0.066</v>
      </c>
      <c r="P10" s="103">
        <v>0.085</v>
      </c>
    </row>
    <row r="11" spans="2:8" s="4" customFormat="1" ht="12.75">
      <c r="B11" s="26"/>
      <c r="C11" s="26"/>
      <c r="D11" s="48" t="s">
        <v>7</v>
      </c>
      <c r="E11" s="43">
        <v>0.13</v>
      </c>
      <c r="F11" s="43">
        <v>0.023</v>
      </c>
      <c r="G11" s="43">
        <v>0.021</v>
      </c>
      <c r="H11" s="43">
        <v>0.066</v>
      </c>
    </row>
    <row r="12" spans="2:16" s="4" customFormat="1" ht="25.5">
      <c r="B12" s="26"/>
      <c r="C12" s="26"/>
      <c r="D12" s="48" t="s">
        <v>8</v>
      </c>
      <c r="E12" s="43">
        <v>0.008</v>
      </c>
      <c r="F12" s="43">
        <v>0.023</v>
      </c>
      <c r="G12" s="43">
        <v>0.643</v>
      </c>
      <c r="H12" s="43">
        <v>0.452</v>
      </c>
      <c r="J12" s="107" t="s">
        <v>50</v>
      </c>
      <c r="K12" s="69"/>
      <c r="L12" s="69"/>
      <c r="M12" s="92" t="s">
        <v>10</v>
      </c>
      <c r="N12" s="92" t="s">
        <v>26</v>
      </c>
      <c r="O12" s="92" t="s">
        <v>27</v>
      </c>
      <c r="P12" s="67" t="s">
        <v>28</v>
      </c>
    </row>
    <row r="13" spans="2:16" ht="38.25">
      <c r="B13" s="26"/>
      <c r="C13" s="26"/>
      <c r="D13" s="48" t="s">
        <v>9</v>
      </c>
      <c r="E13" s="43">
        <v>0.339</v>
      </c>
      <c r="F13" s="43">
        <v>0.282</v>
      </c>
      <c r="G13" s="43">
        <v>0.143</v>
      </c>
      <c r="H13" s="43">
        <v>0.203</v>
      </c>
      <c r="J13" s="65" t="s">
        <v>51</v>
      </c>
      <c r="K13" s="69"/>
      <c r="L13" s="69"/>
      <c r="M13" s="65" t="s">
        <v>23</v>
      </c>
      <c r="N13" s="65" t="s">
        <v>42</v>
      </c>
      <c r="O13" s="65" t="s">
        <v>48</v>
      </c>
      <c r="P13" s="85" t="s">
        <v>45</v>
      </c>
    </row>
    <row r="14" spans="2:16" ht="12.75">
      <c r="B14" s="33"/>
      <c r="C14" s="33"/>
      <c r="D14" s="45"/>
      <c r="E14" s="46"/>
      <c r="F14" s="46"/>
      <c r="G14" s="46"/>
      <c r="H14" s="46"/>
      <c r="J14" s="68" t="s">
        <v>38</v>
      </c>
      <c r="K14" s="69"/>
      <c r="L14" s="70" t="s">
        <v>14</v>
      </c>
      <c r="M14" s="69">
        <v>374000</v>
      </c>
      <c r="N14" s="69">
        <v>83000</v>
      </c>
      <c r="O14" s="69">
        <v>13200</v>
      </c>
      <c r="P14" s="86">
        <v>65900</v>
      </c>
    </row>
    <row r="15" spans="2:16" s="3" customFormat="1" ht="12.75">
      <c r="B15" s="44" t="s">
        <v>38</v>
      </c>
      <c r="C15" s="33"/>
      <c r="D15" s="45" t="s">
        <v>14</v>
      </c>
      <c r="E15" s="46">
        <v>168000</v>
      </c>
      <c r="F15" s="46">
        <v>56200</v>
      </c>
      <c r="G15" s="46">
        <v>14200</v>
      </c>
      <c r="H15" s="46">
        <v>56900</v>
      </c>
      <c r="J15" s="71"/>
      <c r="K15" s="71"/>
      <c r="L15" s="72" t="s">
        <v>29</v>
      </c>
      <c r="M15" s="79">
        <f>M14/AreaWB</f>
        <v>182.4390243902439</v>
      </c>
      <c r="N15" s="79">
        <f>N14/AreaWang</f>
        <v>173.27766179540708</v>
      </c>
      <c r="O15" s="79">
        <f>O14/AreaMotu</f>
        <v>125.23719165085389</v>
      </c>
      <c r="P15" s="87">
        <f>P14/AreaMG</f>
        <v>404.29447852760734</v>
      </c>
    </row>
    <row r="16" spans="2:16" s="4" customFormat="1" ht="12.75">
      <c r="B16" s="25"/>
      <c r="C16" s="25"/>
      <c r="D16" s="47" t="s">
        <v>29</v>
      </c>
      <c r="E16" s="27">
        <f>E15/AreaWB</f>
        <v>81.95121951219512</v>
      </c>
      <c r="F16" s="27">
        <f>F15/AreaWang</f>
        <v>117.3277661795407</v>
      </c>
      <c r="G16" s="27">
        <f>G15/AreaMotu</f>
        <v>134.72485768500948</v>
      </c>
      <c r="H16" s="27">
        <f>H15/AreaMG</f>
        <v>349.07975460122697</v>
      </c>
      <c r="J16" s="73"/>
      <c r="K16" s="73"/>
      <c r="L16" s="74" t="s">
        <v>57</v>
      </c>
      <c r="M16" s="75">
        <v>0.098</v>
      </c>
      <c r="N16" s="75">
        <v>0.069</v>
      </c>
      <c r="O16" s="75">
        <v>0.32</v>
      </c>
      <c r="P16" s="88">
        <v>0.129</v>
      </c>
    </row>
    <row r="17" spans="2:16" s="4" customFormat="1" ht="12.75">
      <c r="B17" s="26"/>
      <c r="C17" s="26"/>
      <c r="D17" s="48" t="s">
        <v>56</v>
      </c>
      <c r="E17" s="43">
        <v>0.203</v>
      </c>
      <c r="F17" s="43">
        <v>0.128</v>
      </c>
      <c r="G17" s="43">
        <v>0.405</v>
      </c>
      <c r="H17" s="43">
        <v>0.39</v>
      </c>
      <c r="J17" s="73"/>
      <c r="K17" s="73"/>
      <c r="L17" s="74" t="s">
        <v>4</v>
      </c>
      <c r="M17" s="75">
        <v>0.91</v>
      </c>
      <c r="N17" s="75">
        <v>0.906</v>
      </c>
      <c r="O17" s="75">
        <v>0.945</v>
      </c>
      <c r="P17" s="88">
        <v>0.965</v>
      </c>
    </row>
    <row r="18" spans="2:16" s="4" customFormat="1" ht="12.75">
      <c r="B18" s="26"/>
      <c r="C18" s="26"/>
      <c r="D18" s="48" t="s">
        <v>36</v>
      </c>
      <c r="E18" s="43">
        <f>(E15-E5)/E5</f>
        <v>0.07006369426751592</v>
      </c>
      <c r="F18" s="43">
        <f>(F15-F5)/F5</f>
        <v>0.11952191235059761</v>
      </c>
      <c r="G18" s="43">
        <f>(G15-G5)/G5</f>
        <v>-0.04054054054054054</v>
      </c>
      <c r="H18" s="43">
        <f>(H15-H5)/H5</f>
        <v>0.142570281124498</v>
      </c>
      <c r="J18" s="73"/>
      <c r="K18" s="73"/>
      <c r="L18" s="74" t="s">
        <v>9</v>
      </c>
      <c r="M18" s="75">
        <v>0.301</v>
      </c>
      <c r="N18" s="75">
        <v>0.273</v>
      </c>
      <c r="O18" s="75">
        <v>0.195</v>
      </c>
      <c r="P18" s="88">
        <v>0.223</v>
      </c>
    </row>
    <row r="19" spans="2:16" s="4" customFormat="1" ht="12.75">
      <c r="B19" s="26"/>
      <c r="C19" s="26"/>
      <c r="D19" s="48" t="s">
        <v>37</v>
      </c>
      <c r="E19" s="43">
        <f>E15*E20/(E5*E8)-1</f>
        <v>-0.008600447581339266</v>
      </c>
      <c r="F19" s="43">
        <f>F15*F20/(F5*F8)-1</f>
        <v>0.017430794954895523</v>
      </c>
      <c r="G19" s="43">
        <f>G15*G20/(G5*G8)-1</f>
        <v>-0.05335962889919721</v>
      </c>
      <c r="H19" s="43">
        <f>H15*H20/(H5*H8)-1</f>
        <v>0.13561752079311162</v>
      </c>
      <c r="J19" s="73"/>
      <c r="K19" s="73"/>
      <c r="L19" s="74"/>
      <c r="M19" s="76"/>
      <c r="N19" s="76"/>
      <c r="O19" s="76"/>
      <c r="P19" s="89"/>
    </row>
    <row r="20" spans="2:16" s="4" customFormat="1" ht="12.75">
      <c r="B20" s="26"/>
      <c r="C20" s="26"/>
      <c r="D20" s="48" t="s">
        <v>4</v>
      </c>
      <c r="E20" s="43">
        <v>0.857</v>
      </c>
      <c r="F20" s="43">
        <v>0.877</v>
      </c>
      <c r="G20" s="43">
        <v>0.96</v>
      </c>
      <c r="H20" s="43">
        <v>0.98</v>
      </c>
      <c r="J20" s="68" t="s">
        <v>21</v>
      </c>
      <c r="K20" s="69"/>
      <c r="L20" s="70" t="s">
        <v>18</v>
      </c>
      <c r="M20" s="77">
        <v>402000</v>
      </c>
      <c r="N20" s="77">
        <v>70900</v>
      </c>
      <c r="O20" s="77">
        <v>11600</v>
      </c>
      <c r="P20" s="90">
        <v>82720</v>
      </c>
    </row>
    <row r="21" spans="2:16" s="4" customFormat="1" ht="12.75">
      <c r="B21" s="26"/>
      <c r="C21" s="26"/>
      <c r="D21" s="48" t="s">
        <v>9</v>
      </c>
      <c r="E21" s="43">
        <v>0.359</v>
      </c>
      <c r="F21" s="43">
        <v>0.309</v>
      </c>
      <c r="G21" s="43">
        <v>0.141</v>
      </c>
      <c r="H21" s="43">
        <v>0.195</v>
      </c>
      <c r="J21" s="71"/>
      <c r="K21" s="71"/>
      <c r="L21" s="72" t="s">
        <v>30</v>
      </c>
      <c r="M21" s="79">
        <f>M20/AreaWB</f>
        <v>196.09756097560975</v>
      </c>
      <c r="N21" s="79">
        <f>N20/AreaWang</f>
        <v>148.01670146137786</v>
      </c>
      <c r="O21" s="79">
        <f>O20/AreaMotu</f>
        <v>110.05692599620492</v>
      </c>
      <c r="P21" s="87">
        <f>P20/AreaMG</f>
        <v>507.4846625766871</v>
      </c>
    </row>
    <row r="22" spans="2:16" ht="12.75">
      <c r="B22" s="33"/>
      <c r="C22" s="33"/>
      <c r="D22" s="45"/>
      <c r="E22" s="46"/>
      <c r="F22" s="46"/>
      <c r="G22" s="46"/>
      <c r="H22" s="46"/>
      <c r="J22" s="73"/>
      <c r="K22" s="73"/>
      <c r="L22" s="74" t="s">
        <v>56</v>
      </c>
      <c r="M22" s="75">
        <v>0.1045</v>
      </c>
      <c r="N22" s="75">
        <v>0.098</v>
      </c>
      <c r="O22" s="75">
        <v>0.293</v>
      </c>
      <c r="P22" s="88">
        <v>0.22</v>
      </c>
    </row>
    <row r="23" spans="2:16" ht="12.75">
      <c r="B23" s="44" t="s">
        <v>21</v>
      </c>
      <c r="C23" s="33"/>
      <c r="D23" s="45" t="s">
        <v>18</v>
      </c>
      <c r="E23" s="46">
        <v>177400</v>
      </c>
      <c r="F23" s="46">
        <v>47000</v>
      </c>
      <c r="G23" s="46">
        <v>16600</v>
      </c>
      <c r="H23" s="46">
        <v>93900</v>
      </c>
      <c r="J23" s="73"/>
      <c r="K23" s="73"/>
      <c r="L23" s="74" t="s">
        <v>43</v>
      </c>
      <c r="M23" s="77">
        <v>407000</v>
      </c>
      <c r="N23" s="77">
        <v>73100</v>
      </c>
      <c r="O23" s="77">
        <v>11900</v>
      </c>
      <c r="P23" s="90">
        <v>84300</v>
      </c>
    </row>
    <row r="24" spans="2:16" s="3" customFormat="1" ht="12.75">
      <c r="B24" s="25"/>
      <c r="C24" s="25"/>
      <c r="D24" s="47" t="s">
        <v>30</v>
      </c>
      <c r="E24" s="27">
        <f>E23/AreaWB</f>
        <v>86.53658536585365</v>
      </c>
      <c r="F24" s="27">
        <f>F23/AreaWang</f>
        <v>98.12108559498957</v>
      </c>
      <c r="G24" s="27">
        <f>G23/AreaMotu</f>
        <v>157.49525616698293</v>
      </c>
      <c r="H24" s="27">
        <f>H23/AreaMG</f>
        <v>576.0736196319018</v>
      </c>
      <c r="J24" s="73"/>
      <c r="K24" s="69"/>
      <c r="L24" s="69"/>
      <c r="M24" s="69"/>
      <c r="N24" s="69"/>
      <c r="O24" s="69"/>
      <c r="P24" s="66"/>
    </row>
    <row r="25" spans="2:16" s="4" customFormat="1" ht="12.75">
      <c r="B25" s="26"/>
      <c r="C25" s="26"/>
      <c r="D25" s="48" t="s">
        <v>56</v>
      </c>
      <c r="E25" s="43">
        <v>0.23700809185951202</v>
      </c>
      <c r="F25" s="43">
        <v>0.185</v>
      </c>
      <c r="G25" s="43">
        <v>0.56</v>
      </c>
      <c r="H25" s="43">
        <v>0.71</v>
      </c>
      <c r="J25" s="68" t="s">
        <v>40</v>
      </c>
      <c r="K25" s="69"/>
      <c r="L25" s="70" t="s">
        <v>41</v>
      </c>
      <c r="M25" s="77">
        <v>401300</v>
      </c>
      <c r="N25" s="77">
        <v>72600</v>
      </c>
      <c r="O25" s="77">
        <v>11900</v>
      </c>
      <c r="P25" s="90">
        <v>85900</v>
      </c>
    </row>
    <row r="26" spans="2:16" s="4" customFormat="1" ht="12.75">
      <c r="B26" s="26"/>
      <c r="C26" s="26"/>
      <c r="D26" s="48" t="s">
        <v>17</v>
      </c>
      <c r="E26" s="43">
        <f>(E23-E5)/E5</f>
        <v>0.12993630573248408</v>
      </c>
      <c r="F26" s="43">
        <f>(F23-F5)/F5</f>
        <v>-0.06374501992031872</v>
      </c>
      <c r="G26" s="43">
        <f>(G23-G5)/G5</f>
        <v>0.12162162162162163</v>
      </c>
      <c r="H26" s="43">
        <f>(H23-H5)/H5</f>
        <v>0.8855421686746988</v>
      </c>
      <c r="J26" s="69"/>
      <c r="K26" s="69"/>
      <c r="L26" s="72" t="s">
        <v>44</v>
      </c>
      <c r="M26" s="79">
        <f>M25/AreaWB</f>
        <v>195.7560975609756</v>
      </c>
      <c r="N26" s="79">
        <f>N25/AreaWang</f>
        <v>151.56576200417535</v>
      </c>
      <c r="O26" s="79">
        <f>O25/AreaMotu</f>
        <v>112.9032258064516</v>
      </c>
      <c r="P26" s="87">
        <f>P25/AreaMG</f>
        <v>526.9938650306749</v>
      </c>
    </row>
    <row r="27" spans="2:16" s="4" customFormat="1" ht="12.75">
      <c r="B27" s="37"/>
      <c r="C27" s="37"/>
      <c r="D27" s="38"/>
      <c r="E27" s="39"/>
      <c r="J27" s="69"/>
      <c r="K27" s="69"/>
      <c r="L27" s="70" t="s">
        <v>56</v>
      </c>
      <c r="M27" s="78">
        <v>0.084</v>
      </c>
      <c r="N27" s="78">
        <v>0.082</v>
      </c>
      <c r="O27" s="78">
        <v>0.236</v>
      </c>
      <c r="P27" s="91">
        <v>0.177</v>
      </c>
    </row>
    <row r="29" spans="2:16" ht="38.25">
      <c r="B29" s="106" t="s">
        <v>2</v>
      </c>
      <c r="C29" s="34" t="s">
        <v>52</v>
      </c>
      <c r="D29" s="50"/>
      <c r="E29" s="83" t="s">
        <v>10</v>
      </c>
      <c r="F29" s="83" t="s">
        <v>26</v>
      </c>
      <c r="G29" s="83" t="s">
        <v>27</v>
      </c>
      <c r="H29" s="83" t="s">
        <v>28</v>
      </c>
      <c r="J29" s="108" t="s">
        <v>49</v>
      </c>
      <c r="K29" s="58"/>
      <c r="L29" s="58"/>
      <c r="M29" s="84" t="s">
        <v>10</v>
      </c>
      <c r="N29" s="84" t="s">
        <v>26</v>
      </c>
      <c r="O29" s="84" t="s">
        <v>27</v>
      </c>
      <c r="P29" s="84" t="s">
        <v>28</v>
      </c>
    </row>
    <row r="30" spans="2:16" ht="12.75">
      <c r="B30" s="49" t="s">
        <v>20</v>
      </c>
      <c r="C30" s="50"/>
      <c r="D30" s="51" t="s">
        <v>12</v>
      </c>
      <c r="E30" s="50">
        <v>131000</v>
      </c>
      <c r="F30" s="50">
        <v>52800</v>
      </c>
      <c r="G30" s="50">
        <v>8190</v>
      </c>
      <c r="H30" s="50">
        <v>38400</v>
      </c>
      <c r="J30" s="57" t="s">
        <v>38</v>
      </c>
      <c r="K30" s="58"/>
      <c r="L30" s="59" t="s">
        <v>14</v>
      </c>
      <c r="M30" s="58">
        <v>284000</v>
      </c>
      <c r="N30" s="58">
        <v>79200</v>
      </c>
      <c r="O30" s="58">
        <v>13200</v>
      </c>
      <c r="P30" s="58">
        <v>59400</v>
      </c>
    </row>
    <row r="31" spans="2:16" ht="12.75">
      <c r="B31" s="52"/>
      <c r="C31" s="52"/>
      <c r="D31" s="53" t="s">
        <v>13</v>
      </c>
      <c r="E31" s="81">
        <f>E30/AreaWB</f>
        <v>63.90243902439025</v>
      </c>
      <c r="F31" s="81">
        <f>F30/AreaWang</f>
        <v>110.22964509394572</v>
      </c>
      <c r="G31" s="81">
        <f>G30/AreaMotu</f>
        <v>77.70398481973434</v>
      </c>
      <c r="H31" s="81">
        <f>H30/AreaMG</f>
        <v>235.58282208588957</v>
      </c>
      <c r="J31" s="60"/>
      <c r="K31" s="60"/>
      <c r="L31" s="61" t="s">
        <v>29</v>
      </c>
      <c r="M31" s="80">
        <f>M30/AreaWB</f>
        <v>138.53658536585365</v>
      </c>
      <c r="N31" s="80">
        <f>N30/AreaWang</f>
        <v>165.3444676409186</v>
      </c>
      <c r="O31" s="80">
        <f>O30/AreaMotu</f>
        <v>125.23719165085389</v>
      </c>
      <c r="P31" s="80">
        <f>P30/AreaMG</f>
        <v>364.4171779141104</v>
      </c>
    </row>
    <row r="32" spans="2:16" ht="12.75">
      <c r="B32" s="54"/>
      <c r="C32" s="54"/>
      <c r="D32" s="82" t="s">
        <v>57</v>
      </c>
      <c r="E32" s="56">
        <v>0.063</v>
      </c>
      <c r="F32" s="56">
        <v>0.089</v>
      </c>
      <c r="G32" s="56">
        <v>0.078</v>
      </c>
      <c r="H32" s="56">
        <v>0.105</v>
      </c>
      <c r="J32" s="62"/>
      <c r="K32" s="62"/>
      <c r="L32" s="63" t="s">
        <v>57</v>
      </c>
      <c r="M32" s="64">
        <v>0.153</v>
      </c>
      <c r="N32" s="64">
        <v>0.081</v>
      </c>
      <c r="O32" s="64">
        <v>0.32</v>
      </c>
      <c r="P32" s="64">
        <v>0.162</v>
      </c>
    </row>
    <row r="33" spans="2:16" ht="12.75">
      <c r="B33" s="54"/>
      <c r="C33" s="54"/>
      <c r="D33" s="82" t="s">
        <v>4</v>
      </c>
      <c r="E33" s="56">
        <v>0.915</v>
      </c>
      <c r="F33" s="56">
        <v>0.956</v>
      </c>
      <c r="G33" s="56">
        <v>0.943</v>
      </c>
      <c r="H33" s="56">
        <v>0.983</v>
      </c>
      <c r="J33" s="62"/>
      <c r="K33" s="62"/>
      <c r="L33" s="63" t="s">
        <v>4</v>
      </c>
      <c r="M33" s="64">
        <v>0.89</v>
      </c>
      <c r="N33" s="64">
        <v>0.902</v>
      </c>
      <c r="O33" s="64">
        <v>0.945</v>
      </c>
      <c r="P33" s="64">
        <v>0.94</v>
      </c>
    </row>
    <row r="34" spans="2:16" ht="12.75">
      <c r="B34" s="50"/>
      <c r="C34" s="50"/>
      <c r="D34" s="51" t="s">
        <v>5</v>
      </c>
      <c r="E34" s="50">
        <v>91</v>
      </c>
      <c r="F34" s="50">
        <v>123</v>
      </c>
      <c r="G34" s="50">
        <v>60</v>
      </c>
      <c r="H34" s="50">
        <v>127</v>
      </c>
      <c r="J34" s="62"/>
      <c r="K34" s="62"/>
      <c r="L34" s="63" t="s">
        <v>9</v>
      </c>
      <c r="M34" s="64">
        <v>0.33</v>
      </c>
      <c r="N34" s="64">
        <v>0.278</v>
      </c>
      <c r="O34" s="64">
        <v>0.195</v>
      </c>
      <c r="P34" s="64">
        <v>0.235</v>
      </c>
    </row>
    <row r="35" spans="2:16" ht="12.75">
      <c r="B35" s="54"/>
      <c r="C35" s="54"/>
      <c r="D35" s="55" t="s">
        <v>6</v>
      </c>
      <c r="E35" s="56">
        <v>0.9996</v>
      </c>
      <c r="F35" s="56">
        <v>0.964</v>
      </c>
      <c r="G35" s="56">
        <v>0.974</v>
      </c>
      <c r="H35" s="56">
        <v>0.925</v>
      </c>
      <c r="J35" s="58"/>
      <c r="K35" s="58"/>
      <c r="L35" s="59"/>
      <c r="M35" s="58"/>
      <c r="N35" s="58"/>
      <c r="O35" s="58"/>
      <c r="P35" s="58"/>
    </row>
    <row r="36" spans="2:16" ht="12.75">
      <c r="B36" s="54"/>
      <c r="C36" s="54"/>
      <c r="D36" s="55" t="s">
        <v>7</v>
      </c>
      <c r="E36" s="56">
        <v>0</v>
      </c>
      <c r="F36" s="56">
        <v>0.004</v>
      </c>
      <c r="G36" s="56">
        <v>0.025</v>
      </c>
      <c r="H36" s="56">
        <v>0.055</v>
      </c>
      <c r="J36" s="57" t="s">
        <v>21</v>
      </c>
      <c r="K36" s="58"/>
      <c r="L36" s="59" t="s">
        <v>18</v>
      </c>
      <c r="M36" s="58">
        <v>278000</v>
      </c>
      <c r="N36" s="58">
        <v>65700</v>
      </c>
      <c r="O36" s="58">
        <v>11600</v>
      </c>
      <c r="P36" s="58">
        <v>86900</v>
      </c>
    </row>
    <row r="37" spans="2:16" ht="12.75">
      <c r="B37" s="54"/>
      <c r="C37" s="54"/>
      <c r="D37" s="55" t="s">
        <v>8</v>
      </c>
      <c r="E37" s="56">
        <v>0.0004</v>
      </c>
      <c r="F37" s="56">
        <v>0.032</v>
      </c>
      <c r="G37" s="56">
        <v>0.001</v>
      </c>
      <c r="H37" s="56">
        <v>0.019</v>
      </c>
      <c r="J37" s="60"/>
      <c r="K37" s="60"/>
      <c r="L37" s="61" t="s">
        <v>30</v>
      </c>
      <c r="M37" s="80">
        <f>M36/AreaWB</f>
        <v>135.609756097561</v>
      </c>
      <c r="N37" s="80">
        <f>N36/AreaWang</f>
        <v>137.160751565762</v>
      </c>
      <c r="O37" s="80">
        <f>O36/AreaMotu</f>
        <v>110.05692599620492</v>
      </c>
      <c r="P37" s="80">
        <f>P36/AreaMG</f>
        <v>533.1288343558282</v>
      </c>
    </row>
    <row r="38" spans="2:16" ht="12.75">
      <c r="B38" s="54"/>
      <c r="C38" s="54"/>
      <c r="D38" s="55" t="s">
        <v>9</v>
      </c>
      <c r="E38" s="56">
        <v>0.353</v>
      </c>
      <c r="F38" s="56">
        <v>0.269</v>
      </c>
      <c r="G38" s="56">
        <v>0.268</v>
      </c>
      <c r="H38" s="56">
        <v>0.289</v>
      </c>
      <c r="J38" s="62"/>
      <c r="K38" s="62"/>
      <c r="L38" s="63" t="s">
        <v>57</v>
      </c>
      <c r="M38" s="64">
        <v>0.13849229375876354</v>
      </c>
      <c r="N38" s="64">
        <v>0.111</v>
      </c>
      <c r="O38" s="64">
        <v>0.293</v>
      </c>
      <c r="P38" s="64">
        <v>0.397</v>
      </c>
    </row>
    <row r="39" spans="2:8" ht="12.75">
      <c r="B39" s="50"/>
      <c r="C39" s="50"/>
      <c r="D39" s="51"/>
      <c r="E39" s="50"/>
      <c r="F39" s="50"/>
      <c r="G39" s="50"/>
      <c r="H39" s="50"/>
    </row>
    <row r="40" spans="2:8" ht="12.75">
      <c r="B40" s="49" t="s">
        <v>38</v>
      </c>
      <c r="C40" s="50"/>
      <c r="D40" s="51" t="s">
        <v>14</v>
      </c>
      <c r="E40" s="50">
        <v>159000</v>
      </c>
      <c r="F40" s="50">
        <v>60900</v>
      </c>
      <c r="G40" s="50">
        <v>8300</v>
      </c>
      <c r="H40" s="50">
        <v>35200</v>
      </c>
    </row>
    <row r="41" spans="2:8" ht="12.75">
      <c r="B41" s="52"/>
      <c r="C41" s="52"/>
      <c r="D41" s="53" t="s">
        <v>29</v>
      </c>
      <c r="E41" s="81">
        <f>E40/AreaWB</f>
        <v>77.5609756097561</v>
      </c>
      <c r="F41" s="81">
        <f>F40/AreaWang</f>
        <v>127.13987473903967</v>
      </c>
      <c r="G41" s="81">
        <f>G40/AreaMotu</f>
        <v>78.74762808349146</v>
      </c>
      <c r="H41" s="81">
        <f>H40/AreaMG</f>
        <v>215.95092024539878</v>
      </c>
    </row>
    <row r="42" spans="2:8" ht="12.75">
      <c r="B42" s="54"/>
      <c r="C42" s="54"/>
      <c r="D42" s="55" t="s">
        <v>56</v>
      </c>
      <c r="E42" s="56">
        <v>0.272</v>
      </c>
      <c r="F42" s="56">
        <v>0.162</v>
      </c>
      <c r="G42" s="56">
        <v>0.41</v>
      </c>
      <c r="H42" s="56">
        <v>0.28</v>
      </c>
    </row>
    <row r="43" spans="2:8" ht="12.75">
      <c r="B43" s="54"/>
      <c r="C43" s="54"/>
      <c r="D43" s="55" t="s">
        <v>36</v>
      </c>
      <c r="E43" s="56">
        <f>(E40-E30)/E30</f>
        <v>0.21374045801526717</v>
      </c>
      <c r="F43" s="56">
        <v>0.153</v>
      </c>
      <c r="G43" s="56">
        <f>(G40-G30)/G30</f>
        <v>0.013431013431013432</v>
      </c>
      <c r="H43" s="56">
        <f>(H40-H30)/H30</f>
        <v>-0.08333333333333333</v>
      </c>
    </row>
    <row r="44" spans="2:8" ht="12.75">
      <c r="B44" s="54"/>
      <c r="C44" s="54"/>
      <c r="D44" s="55" t="s">
        <v>37</v>
      </c>
      <c r="E44" s="56">
        <f>E40*E45/(E30*E33)-1</f>
        <v>0.1341509197847579</v>
      </c>
      <c r="F44" s="56">
        <v>0.0702</v>
      </c>
      <c r="G44" s="56">
        <f>G40*G45/(G30*G33)-1</f>
        <v>-0.003763998461771334</v>
      </c>
      <c r="H44" s="56">
        <f>H40*H45/(H30*H33)-1</f>
        <v>-0.09638860630722279</v>
      </c>
    </row>
    <row r="45" spans="2:8" ht="12.75">
      <c r="B45" s="54"/>
      <c r="C45" s="54"/>
      <c r="D45" s="55" t="s">
        <v>4</v>
      </c>
      <c r="E45" s="56">
        <v>0.855</v>
      </c>
      <c r="F45" s="56">
        <v>0.887</v>
      </c>
      <c r="G45" s="56">
        <v>0.927</v>
      </c>
      <c r="H45" s="56">
        <v>0.969</v>
      </c>
    </row>
    <row r="46" spans="2:8" ht="12.75">
      <c r="B46" s="54"/>
      <c r="C46" s="54"/>
      <c r="D46" s="55" t="s">
        <v>9</v>
      </c>
      <c r="E46" s="56">
        <v>0.357</v>
      </c>
      <c r="F46" s="56">
        <v>0.296</v>
      </c>
      <c r="G46" s="56">
        <v>0.245</v>
      </c>
      <c r="H46" s="56">
        <v>0.302</v>
      </c>
    </row>
    <row r="47" spans="2:8" ht="12.75">
      <c r="B47" s="50"/>
      <c r="C47" s="50"/>
      <c r="D47" s="51"/>
      <c r="E47" s="50"/>
      <c r="F47" s="54"/>
      <c r="G47" s="50"/>
      <c r="H47" s="50"/>
    </row>
    <row r="48" spans="2:8" ht="12.75">
      <c r="B48" s="49" t="s">
        <v>21</v>
      </c>
      <c r="C48" s="50"/>
      <c r="D48" s="51" t="s">
        <v>18</v>
      </c>
      <c r="E48" s="50">
        <v>165000</v>
      </c>
      <c r="F48" s="50">
        <v>50200</v>
      </c>
      <c r="G48" s="50">
        <v>6000</v>
      </c>
      <c r="H48" s="50">
        <v>41500</v>
      </c>
    </row>
    <row r="49" spans="2:8" ht="12.75">
      <c r="B49" s="52"/>
      <c r="C49" s="52"/>
      <c r="D49" s="53" t="s">
        <v>30</v>
      </c>
      <c r="E49" s="81">
        <f>E48/AreaWB</f>
        <v>80.48780487804878</v>
      </c>
      <c r="F49" s="81">
        <f>F48/AreaWang</f>
        <v>104.80167014613778</v>
      </c>
      <c r="G49" s="81">
        <f>G48/AreaMotu</f>
        <v>56.92599620493358</v>
      </c>
      <c r="H49" s="81">
        <f>H48/AreaMG</f>
        <v>254.60122699386503</v>
      </c>
    </row>
    <row r="50" spans="2:8" ht="12.75">
      <c r="B50" s="54"/>
      <c r="C50" s="54"/>
      <c r="D50" s="55" t="s">
        <v>56</v>
      </c>
      <c r="E50" s="56">
        <v>0.3323073379555147</v>
      </c>
      <c r="F50" s="56">
        <v>0.241</v>
      </c>
      <c r="G50" s="56">
        <v>0.26</v>
      </c>
      <c r="H50" s="56">
        <v>0.357</v>
      </c>
    </row>
    <row r="51" spans="2:8" ht="12.75">
      <c r="B51" s="54"/>
      <c r="C51" s="54"/>
      <c r="D51" s="55" t="s">
        <v>17</v>
      </c>
      <c r="E51" s="56">
        <f>(E48-E30)/E30</f>
        <v>0.2595419847328244</v>
      </c>
      <c r="F51" s="56">
        <v>-0.049</v>
      </c>
      <c r="G51" s="56">
        <f>(G48-G30)/G30</f>
        <v>-0.2673992673992674</v>
      </c>
      <c r="H51" s="56">
        <f>(H48-H30)/H30</f>
        <v>0.08072916666666667</v>
      </c>
    </row>
    <row r="52" spans="2:8" ht="12.75">
      <c r="B52" s="37"/>
      <c r="C52" s="37"/>
      <c r="D52" s="38"/>
      <c r="E52" s="39"/>
      <c r="F52" s="4"/>
      <c r="G52" s="4"/>
      <c r="H52" s="4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4" spans="2:8" ht="12.75">
      <c r="B64" s="37"/>
      <c r="C64" s="37"/>
      <c r="D64" s="38"/>
      <c r="E64" s="39"/>
      <c r="F64" s="37"/>
      <c r="G64" s="37"/>
      <c r="H64" s="37"/>
    </row>
    <row r="67" ht="12.75">
      <c r="I67" s="41"/>
    </row>
    <row r="68" ht="12.75">
      <c r="I68" s="41"/>
    </row>
    <row r="69" ht="12.75">
      <c r="I69" s="41"/>
    </row>
    <row r="70" ht="12.75">
      <c r="I70" s="41"/>
    </row>
    <row r="71" ht="12.75">
      <c r="I71" s="41"/>
    </row>
    <row r="72" ht="12.75">
      <c r="I72" s="41"/>
    </row>
    <row r="73" ht="12.75">
      <c r="I73" s="41"/>
    </row>
    <row r="74" ht="12.75">
      <c r="I74" s="41"/>
    </row>
    <row r="75" ht="12.75">
      <c r="I75" s="41"/>
    </row>
    <row r="76" ht="12.75">
      <c r="I76" s="41"/>
    </row>
    <row r="77" ht="12.75">
      <c r="I77" s="41"/>
    </row>
    <row r="82" ht="12.75">
      <c r="B82" s="8"/>
    </row>
    <row r="89" ht="12.75">
      <c r="I89" s="40"/>
    </row>
    <row r="90" ht="12.75">
      <c r="I90" s="40"/>
    </row>
    <row r="91" ht="12.75">
      <c r="I91" s="40"/>
    </row>
    <row r="92" ht="12.75">
      <c r="I92" s="40"/>
    </row>
    <row r="93" ht="12.75">
      <c r="I93" s="40"/>
    </row>
  </sheetData>
  <printOptions/>
  <pageMargins left="0.75" right="0.75" top="1" bottom="1" header="0.5" footer="0.5"/>
  <pageSetup fitToHeight="1" fitToWidth="1" horizontalDpi="600" verticalDpi="600" orientation="landscape" paperSize="8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6"/>
  <sheetViews>
    <sheetView tabSelected="1" workbookViewId="0" topLeftCell="D1">
      <selection activeCell="S21" sqref="S20:S21"/>
    </sheetView>
  </sheetViews>
  <sheetFormatPr defaultColWidth="9.140625" defaultRowHeight="12.75"/>
  <cols>
    <col min="3" max="3" width="9.421875" style="0" customWidth="1"/>
    <col min="4" max="4" width="12.7109375" style="2" customWidth="1"/>
    <col min="5" max="6" width="12.28125" style="0" customWidth="1"/>
    <col min="7" max="7" width="11.57421875" style="0" customWidth="1"/>
    <col min="8" max="9" width="11.00390625" style="0" customWidth="1"/>
    <col min="10" max="10" width="12.28125" style="0" customWidth="1"/>
    <col min="11" max="11" width="11.8515625" style="24" customWidth="1"/>
    <col min="12" max="12" width="12.8515625" style="21" customWidth="1"/>
  </cols>
  <sheetData>
    <row r="1" spans="2:12" s="1" customFormat="1" ht="38.25">
      <c r="B1" s="5" t="s">
        <v>10</v>
      </c>
      <c r="C1" s="6"/>
      <c r="D1" s="7"/>
      <c r="E1" s="6" t="s">
        <v>0</v>
      </c>
      <c r="F1" s="6" t="s">
        <v>0</v>
      </c>
      <c r="G1" s="6" t="s">
        <v>1</v>
      </c>
      <c r="H1" s="6" t="s">
        <v>2</v>
      </c>
      <c r="I1" s="6" t="s">
        <v>25</v>
      </c>
      <c r="J1" s="6" t="s">
        <v>23</v>
      </c>
      <c r="K1" s="6" t="s">
        <v>48</v>
      </c>
      <c r="L1" s="20"/>
    </row>
    <row r="2" spans="2:12" ht="38.25">
      <c r="B2" s="8" t="s">
        <v>11</v>
      </c>
      <c r="C2" s="8">
        <v>2050</v>
      </c>
      <c r="D2" s="9"/>
      <c r="E2" s="6" t="s">
        <v>31</v>
      </c>
      <c r="F2" s="6" t="s">
        <v>31</v>
      </c>
      <c r="G2" s="6" t="s">
        <v>32</v>
      </c>
      <c r="H2" s="6" t="s">
        <v>33</v>
      </c>
      <c r="I2" s="6" t="s">
        <v>35</v>
      </c>
      <c r="J2" s="6" t="s">
        <v>24</v>
      </c>
      <c r="K2" s="6" t="s">
        <v>22</v>
      </c>
      <c r="L2" s="20"/>
    </row>
    <row r="3" spans="2:11" ht="12.75">
      <c r="B3" s="8"/>
      <c r="C3" s="8"/>
      <c r="D3" s="9" t="s">
        <v>3</v>
      </c>
      <c r="E3" s="8">
        <v>7</v>
      </c>
      <c r="F3" s="8">
        <v>7</v>
      </c>
      <c r="G3" s="8">
        <v>5.59</v>
      </c>
      <c r="H3" s="8">
        <v>4.67</v>
      </c>
      <c r="I3" s="8" t="s">
        <v>34</v>
      </c>
      <c r="J3" s="18">
        <v>40.1</v>
      </c>
      <c r="K3" s="18">
        <v>19.5</v>
      </c>
    </row>
    <row r="4" spans="2:11" ht="12.75">
      <c r="B4" s="5" t="s">
        <v>20</v>
      </c>
      <c r="C4" s="8"/>
      <c r="D4" s="9" t="s">
        <v>12</v>
      </c>
      <c r="E4" s="8">
        <v>157000</v>
      </c>
      <c r="F4" s="8">
        <v>157000</v>
      </c>
      <c r="G4" s="8">
        <v>173000</v>
      </c>
      <c r="H4" s="8">
        <v>131000</v>
      </c>
      <c r="I4" s="8">
        <v>161000</v>
      </c>
      <c r="J4" s="10"/>
      <c r="K4" s="10"/>
    </row>
    <row r="5" spans="2:12" s="3" customFormat="1" ht="12.75">
      <c r="B5" s="11"/>
      <c r="C5" s="11"/>
      <c r="D5" s="12" t="s">
        <v>13</v>
      </c>
      <c r="E5" s="27">
        <f>E4/AreaWB</f>
        <v>76.58536585365853</v>
      </c>
      <c r="F5" s="27">
        <f>F4/AreaWB</f>
        <v>76.58536585365853</v>
      </c>
      <c r="G5" s="25">
        <f>G4/AreaWB</f>
        <v>84.39024390243902</v>
      </c>
      <c r="H5" s="25">
        <f>H4/AreaWB</f>
        <v>63.90243902439025</v>
      </c>
      <c r="I5" s="25">
        <f>I4/AreaWB</f>
        <v>78.53658536585365</v>
      </c>
      <c r="J5" s="13"/>
      <c r="K5" s="13"/>
      <c r="L5" s="22"/>
    </row>
    <row r="6" spans="2:12" s="4" customFormat="1" ht="12.75">
      <c r="B6" s="14"/>
      <c r="C6" s="14"/>
      <c r="D6" s="15" t="s">
        <v>15</v>
      </c>
      <c r="E6" s="30">
        <v>0.053</v>
      </c>
      <c r="F6" s="30">
        <v>0.053</v>
      </c>
      <c r="G6" s="14">
        <v>0.057</v>
      </c>
      <c r="H6" s="14">
        <v>0.063</v>
      </c>
      <c r="I6" s="14">
        <v>0.179</v>
      </c>
      <c r="J6" s="16"/>
      <c r="K6" s="16"/>
      <c r="L6" s="23"/>
    </row>
    <row r="7" spans="2:12" s="4" customFormat="1" ht="12.75">
      <c r="B7" s="14"/>
      <c r="C7" s="14"/>
      <c r="D7" s="15" t="s">
        <v>4</v>
      </c>
      <c r="E7" s="14">
        <v>0.925</v>
      </c>
      <c r="F7" s="14">
        <v>0.925</v>
      </c>
      <c r="G7" s="14">
        <v>0.93</v>
      </c>
      <c r="H7" s="14">
        <v>0.915</v>
      </c>
      <c r="I7" s="14">
        <v>0.989</v>
      </c>
      <c r="J7" s="16"/>
      <c r="K7" s="16"/>
      <c r="L7" s="23"/>
    </row>
    <row r="8" spans="2:11" ht="12.75">
      <c r="B8" s="8"/>
      <c r="C8" s="8"/>
      <c r="D8" s="9" t="s">
        <v>5</v>
      </c>
      <c r="E8" s="8">
        <v>140</v>
      </c>
      <c r="F8" s="8">
        <v>140</v>
      </c>
      <c r="G8" s="8">
        <v>115</v>
      </c>
      <c r="H8" s="8">
        <v>91</v>
      </c>
      <c r="I8" s="8">
        <v>1</v>
      </c>
      <c r="J8" s="18">
        <v>961</v>
      </c>
      <c r="K8" s="18">
        <v>457</v>
      </c>
    </row>
    <row r="9" spans="2:12" s="4" customFormat="1" ht="12.75">
      <c r="B9" s="14"/>
      <c r="C9" s="14"/>
      <c r="D9" s="15" t="s">
        <v>6</v>
      </c>
      <c r="E9" s="14">
        <v>0.86</v>
      </c>
      <c r="F9" s="14">
        <v>0.86</v>
      </c>
      <c r="G9" s="14">
        <v>0.854</v>
      </c>
      <c r="H9" s="14">
        <v>0.9996</v>
      </c>
      <c r="I9" s="14">
        <v>0.679</v>
      </c>
      <c r="J9" s="16"/>
      <c r="K9" s="16"/>
      <c r="L9" s="23"/>
    </row>
    <row r="10" spans="2:12" s="4" customFormat="1" ht="12.75">
      <c r="B10" s="14"/>
      <c r="C10" s="14"/>
      <c r="D10" s="15" t="s">
        <v>7</v>
      </c>
      <c r="E10" s="14">
        <v>0.13</v>
      </c>
      <c r="F10" s="14">
        <v>0.13</v>
      </c>
      <c r="G10" s="14">
        <v>0.14</v>
      </c>
      <c r="H10" s="14">
        <v>0</v>
      </c>
      <c r="I10" s="14">
        <v>0.321</v>
      </c>
      <c r="J10" s="16"/>
      <c r="K10" s="16"/>
      <c r="L10" s="23"/>
    </row>
    <row r="11" spans="2:12" s="4" customFormat="1" ht="12.75">
      <c r="B11" s="14"/>
      <c r="C11" s="14"/>
      <c r="D11" s="15" t="s">
        <v>8</v>
      </c>
      <c r="E11" s="14">
        <v>0.008</v>
      </c>
      <c r="F11" s="14">
        <v>0.008</v>
      </c>
      <c r="G11" s="14">
        <v>0.006</v>
      </c>
      <c r="H11" s="14">
        <v>0.0004</v>
      </c>
      <c r="I11" s="14">
        <v>0</v>
      </c>
      <c r="J11" s="16"/>
      <c r="K11" s="16"/>
      <c r="L11" s="23"/>
    </row>
    <row r="12" spans="2:12" s="4" customFormat="1" ht="12.75">
      <c r="B12" s="14"/>
      <c r="C12" s="14"/>
      <c r="D12" s="15" t="s">
        <v>9</v>
      </c>
      <c r="E12" s="14">
        <v>0.339</v>
      </c>
      <c r="F12" s="14">
        <v>0.339</v>
      </c>
      <c r="G12" s="14">
        <v>0.333</v>
      </c>
      <c r="H12" s="14">
        <v>0.353</v>
      </c>
      <c r="I12" s="14">
        <v>0.298</v>
      </c>
      <c r="J12" s="16"/>
      <c r="K12" s="16"/>
      <c r="L12" s="23"/>
    </row>
    <row r="13" spans="2:11" ht="12.75">
      <c r="B13" s="8"/>
      <c r="C13" s="8"/>
      <c r="D13" s="9"/>
      <c r="E13" s="8"/>
      <c r="F13" s="8"/>
      <c r="G13" s="8"/>
      <c r="H13" s="8"/>
      <c r="I13" s="8"/>
      <c r="J13" s="8"/>
      <c r="K13" s="8"/>
    </row>
    <row r="14" spans="2:11" ht="12.75">
      <c r="B14" s="5" t="s">
        <v>38</v>
      </c>
      <c r="C14" s="8"/>
      <c r="D14" s="9" t="s">
        <v>14</v>
      </c>
      <c r="E14" s="8">
        <v>168000</v>
      </c>
      <c r="F14" s="8">
        <v>168000</v>
      </c>
      <c r="G14" s="8">
        <v>182000</v>
      </c>
      <c r="H14" s="8">
        <v>159000</v>
      </c>
      <c r="I14" s="8">
        <v>32300</v>
      </c>
      <c r="J14" s="8">
        <v>374000</v>
      </c>
      <c r="K14" s="8">
        <v>284000</v>
      </c>
    </row>
    <row r="15" spans="2:12" s="3" customFormat="1" ht="12.75">
      <c r="B15" s="11"/>
      <c r="C15" s="11"/>
      <c r="D15" s="12" t="s">
        <v>29</v>
      </c>
      <c r="E15" s="25">
        <f>E14/AreaWB</f>
        <v>81.95121951219512</v>
      </c>
      <c r="F15" s="25">
        <f aca="true" t="shared" si="0" ref="F15:K15">F14/AreaWB</f>
        <v>81.95121951219512</v>
      </c>
      <c r="G15" s="25">
        <f t="shared" si="0"/>
        <v>88.78048780487805</v>
      </c>
      <c r="H15" s="25">
        <f>H14/AreaWB</f>
        <v>77.5609756097561</v>
      </c>
      <c r="I15" s="25">
        <f t="shared" si="0"/>
        <v>15.75609756097561</v>
      </c>
      <c r="J15" s="27">
        <f t="shared" si="0"/>
        <v>182.4390243902439</v>
      </c>
      <c r="K15" s="25">
        <f t="shared" si="0"/>
        <v>138.53658536585365</v>
      </c>
      <c r="L15" s="17"/>
    </row>
    <row r="16" spans="2:12" s="4" customFormat="1" ht="12.75">
      <c r="B16" s="14"/>
      <c r="C16" s="14"/>
      <c r="D16" s="15" t="s">
        <v>16</v>
      </c>
      <c r="E16" s="14">
        <v>0.203</v>
      </c>
      <c r="F16" s="14">
        <v>0.203</v>
      </c>
      <c r="G16" s="14">
        <v>0.226</v>
      </c>
      <c r="H16" s="14">
        <v>0.272</v>
      </c>
      <c r="I16" s="14">
        <v>1.03</v>
      </c>
      <c r="J16" s="19">
        <v>0.098</v>
      </c>
      <c r="K16" s="19">
        <v>0.153</v>
      </c>
      <c r="L16" s="23"/>
    </row>
    <row r="17" spans="2:12" s="4" customFormat="1" ht="12.75">
      <c r="B17" s="14"/>
      <c r="C17" s="14"/>
      <c r="D17" s="15" t="s">
        <v>36</v>
      </c>
      <c r="E17" s="28">
        <f>(E14-E4)/E4</f>
        <v>0.07006369426751592</v>
      </c>
      <c r="F17" s="28">
        <f>(F14-F4)/F4</f>
        <v>0.07006369426751592</v>
      </c>
      <c r="G17" s="26">
        <f>(G14-G4)/G4</f>
        <v>0.05202312138728324</v>
      </c>
      <c r="H17" s="26">
        <f>(H14-H4)/H4</f>
        <v>0.21374045801526717</v>
      </c>
      <c r="I17" s="26">
        <f>(I14-I4)/I4</f>
        <v>-0.7993788819875777</v>
      </c>
      <c r="J17" s="16"/>
      <c r="K17" s="16"/>
      <c r="L17" s="23"/>
    </row>
    <row r="18" spans="2:12" s="4" customFormat="1" ht="12.75">
      <c r="B18" s="14"/>
      <c r="C18" s="14"/>
      <c r="D18" s="15" t="s">
        <v>37</v>
      </c>
      <c r="E18" s="26">
        <f>E14*E19/(E4*E7)-1</f>
        <v>-0.008600447581339266</v>
      </c>
      <c r="F18" s="26">
        <f>F14*F19/(F4*F7)-1</f>
        <v>-0.008600447581339266</v>
      </c>
      <c r="G18" s="26">
        <f>G14*G19/(G4*G7)-1</f>
        <v>-0.02829262228852014</v>
      </c>
      <c r="H18" s="26">
        <f>H14*H19/(H4*H7)-1</f>
        <v>0.1341509197847579</v>
      </c>
      <c r="I18" s="26">
        <f>I14*I19/(I4*I7)-1</f>
        <v>-0.8001902919694277</v>
      </c>
      <c r="J18" s="16"/>
      <c r="K18" s="16"/>
      <c r="L18" s="23"/>
    </row>
    <row r="19" spans="2:12" s="4" customFormat="1" ht="12.75">
      <c r="B19" s="14"/>
      <c r="C19" s="14"/>
      <c r="D19" s="15" t="s">
        <v>4</v>
      </c>
      <c r="E19" s="14">
        <v>0.857</v>
      </c>
      <c r="F19" s="14">
        <v>0.857</v>
      </c>
      <c r="G19" s="14">
        <v>0.859</v>
      </c>
      <c r="H19" s="14">
        <v>0.855</v>
      </c>
      <c r="I19" s="14">
        <v>0.985</v>
      </c>
      <c r="J19" s="19">
        <v>0.91</v>
      </c>
      <c r="K19" s="19">
        <v>0.89</v>
      </c>
      <c r="L19" s="23"/>
    </row>
    <row r="20" spans="2:12" s="4" customFormat="1" ht="12.75">
      <c r="B20" s="14"/>
      <c r="C20" s="14"/>
      <c r="D20" s="15" t="s">
        <v>9</v>
      </c>
      <c r="E20" s="14">
        <v>0.359</v>
      </c>
      <c r="F20" s="14">
        <v>0.359</v>
      </c>
      <c r="G20" s="14">
        <v>0.355</v>
      </c>
      <c r="H20" s="14">
        <v>0.357</v>
      </c>
      <c r="I20" s="14">
        <v>0.29</v>
      </c>
      <c r="J20" s="19">
        <v>0.301</v>
      </c>
      <c r="K20" s="19">
        <v>0.33</v>
      </c>
      <c r="L20" s="23"/>
    </row>
    <row r="21" spans="2:12" s="4" customFormat="1" ht="12.75">
      <c r="B21" s="14"/>
      <c r="C21" s="14"/>
      <c r="D21" s="15"/>
      <c r="E21" s="29"/>
      <c r="F21" s="29"/>
      <c r="G21" s="29"/>
      <c r="H21" s="29"/>
      <c r="I21" s="29"/>
      <c r="J21" s="29"/>
      <c r="K21" s="29"/>
      <c r="L21" s="23"/>
    </row>
    <row r="22" spans="2:11" ht="12.75">
      <c r="B22" s="8"/>
      <c r="C22" s="8"/>
      <c r="D22" s="9"/>
      <c r="E22" s="8"/>
      <c r="F22" s="8"/>
      <c r="G22" s="8"/>
      <c r="H22" s="8"/>
      <c r="I22" s="8"/>
      <c r="J22" s="8"/>
      <c r="K22" s="8"/>
    </row>
    <row r="23" spans="2:11" ht="12.75">
      <c r="B23" s="5" t="s">
        <v>21</v>
      </c>
      <c r="C23" s="8"/>
      <c r="D23" s="9" t="s">
        <v>18</v>
      </c>
      <c r="E23" s="8">
        <v>177382.1218560032</v>
      </c>
      <c r="F23" s="8">
        <v>177382.1218560032</v>
      </c>
      <c r="G23" s="8">
        <v>192992.5080763676</v>
      </c>
      <c r="H23" s="8">
        <v>165494.1600889917</v>
      </c>
      <c r="I23" s="8">
        <v>75266</v>
      </c>
      <c r="J23" s="18">
        <v>402000</v>
      </c>
      <c r="K23" s="18">
        <v>278141.0877542243</v>
      </c>
    </row>
    <row r="24" spans="2:12" s="3" customFormat="1" ht="12.75">
      <c r="B24" s="11"/>
      <c r="C24" s="11"/>
      <c r="D24" s="12" t="s">
        <v>30</v>
      </c>
      <c r="E24" s="31">
        <f>E23/AreaWB</f>
        <v>86.52786432000157</v>
      </c>
      <c r="F24" s="31">
        <f aca="true" t="shared" si="1" ref="F24:K24">F23/AreaWB</f>
        <v>86.52786432000157</v>
      </c>
      <c r="G24" s="31">
        <f t="shared" si="1"/>
        <v>94.14268686652079</v>
      </c>
      <c r="H24" s="31">
        <f>H23/AreaWB</f>
        <v>80.72885857999594</v>
      </c>
      <c r="I24" s="31">
        <f t="shared" si="1"/>
        <v>36.715121951219515</v>
      </c>
      <c r="J24" s="27">
        <f t="shared" si="1"/>
        <v>196.09756097560975</v>
      </c>
      <c r="K24" s="31">
        <f t="shared" si="1"/>
        <v>135.67857939230453</v>
      </c>
      <c r="L24" s="22"/>
    </row>
    <row r="25" spans="2:12" s="4" customFormat="1" ht="12.75">
      <c r="B25" s="14"/>
      <c r="C25" s="14"/>
      <c r="D25" s="15" t="s">
        <v>19</v>
      </c>
      <c r="E25" s="14">
        <v>0.23700809185951202</v>
      </c>
      <c r="F25" s="14">
        <v>0.23700809185951202</v>
      </c>
      <c r="G25" s="14">
        <v>0.26457763840377274</v>
      </c>
      <c r="H25" s="14">
        <v>0.3323073379555147</v>
      </c>
      <c r="I25" s="14">
        <v>0.87</v>
      </c>
      <c r="J25" s="19">
        <v>0.1045</v>
      </c>
      <c r="K25" s="19">
        <v>0.13849229375876354</v>
      </c>
      <c r="L25" s="23"/>
    </row>
    <row r="26" spans="2:12" s="4" customFormat="1" ht="12.75">
      <c r="B26" s="14"/>
      <c r="C26" s="14"/>
      <c r="D26" s="15" t="s">
        <v>17</v>
      </c>
      <c r="E26" s="28">
        <f>(E23-E4)/E4</f>
        <v>0.12982243220384213</v>
      </c>
      <c r="F26" s="28">
        <f>(F23-F4)/F4</f>
        <v>0.12982243220384213</v>
      </c>
      <c r="G26" s="26">
        <f>(G23-G4)/G4</f>
        <v>0.11556363049923474</v>
      </c>
      <c r="H26" s="26">
        <f>(H23-H4)/H4</f>
        <v>0.2633141991526083</v>
      </c>
      <c r="I26" s="26">
        <f>(I23-I4)/I4</f>
        <v>-0.5325093167701863</v>
      </c>
      <c r="J26" s="16"/>
      <c r="K26" s="16"/>
      <c r="L26" s="23"/>
    </row>
    <row r="27" spans="2:12" s="4" customFormat="1" ht="12.75">
      <c r="B27" s="14"/>
      <c r="C27" s="14"/>
      <c r="D27" s="15" t="s">
        <v>43</v>
      </c>
      <c r="E27" s="30"/>
      <c r="F27" s="30"/>
      <c r="G27" s="14"/>
      <c r="H27" s="14"/>
      <c r="I27" s="14"/>
      <c r="J27" s="18">
        <v>407000</v>
      </c>
      <c r="K27" s="19"/>
      <c r="L27" s="23"/>
    </row>
    <row r="28" spans="2:11" ht="12.75">
      <c r="B28" s="5" t="s">
        <v>40</v>
      </c>
      <c r="C28" s="8"/>
      <c r="D28" s="9" t="s">
        <v>41</v>
      </c>
      <c r="E28" s="8"/>
      <c r="F28" s="8"/>
      <c r="G28" s="8"/>
      <c r="H28" s="8"/>
      <c r="I28" s="8"/>
      <c r="J28" s="8">
        <v>401300</v>
      </c>
      <c r="K28" s="8"/>
    </row>
    <row r="29" spans="2:11" ht="12.75">
      <c r="B29" s="8"/>
      <c r="C29" s="8"/>
      <c r="D29" s="12" t="s">
        <v>44</v>
      </c>
      <c r="E29" s="32"/>
      <c r="F29" s="32"/>
      <c r="G29" s="32"/>
      <c r="H29" s="32"/>
      <c r="I29" s="32"/>
      <c r="J29" s="27">
        <f>J28/AreaWB</f>
        <v>195.7560975609756</v>
      </c>
      <c r="K29" s="32"/>
    </row>
    <row r="30" spans="2:11" ht="12.75">
      <c r="B30" s="8"/>
      <c r="C30" s="8"/>
      <c r="D30" s="9" t="s">
        <v>39</v>
      </c>
      <c r="E30" s="8"/>
      <c r="F30" s="8"/>
      <c r="G30" s="8"/>
      <c r="H30" s="8"/>
      <c r="I30" s="8"/>
      <c r="J30" s="19">
        <v>0.084</v>
      </c>
      <c r="K30" s="8"/>
    </row>
    <row r="33" spans="2:11" ht="38.25">
      <c r="B33" s="5" t="s">
        <v>26</v>
      </c>
      <c r="C33" s="6"/>
      <c r="D33" s="7"/>
      <c r="E33" s="6" t="s">
        <v>0</v>
      </c>
      <c r="F33" s="6" t="s">
        <v>0</v>
      </c>
      <c r="G33" s="6" t="s">
        <v>1</v>
      </c>
      <c r="H33" s="6" t="s">
        <v>2</v>
      </c>
      <c r="I33" s="6" t="s">
        <v>25</v>
      </c>
      <c r="J33" s="6" t="s">
        <v>42</v>
      </c>
      <c r="K33" s="6" t="s">
        <v>48</v>
      </c>
    </row>
    <row r="34" spans="2:11" ht="38.25">
      <c r="B34" s="8" t="s">
        <v>11</v>
      </c>
      <c r="C34" s="8">
        <v>479</v>
      </c>
      <c r="D34" s="9"/>
      <c r="E34" s="6" t="s">
        <v>31</v>
      </c>
      <c r="F34" s="6" t="s">
        <v>31</v>
      </c>
      <c r="G34" s="6" t="s">
        <v>32</v>
      </c>
      <c r="H34" s="6" t="s">
        <v>33</v>
      </c>
      <c r="I34" s="6" t="s">
        <v>35</v>
      </c>
      <c r="J34" s="6" t="s">
        <v>24</v>
      </c>
      <c r="K34" s="6" t="s">
        <v>22</v>
      </c>
    </row>
    <row r="35" spans="2:11" ht="12.75">
      <c r="B35" s="8"/>
      <c r="C35" s="8"/>
      <c r="D35" s="9" t="s">
        <v>3</v>
      </c>
      <c r="E35" s="33">
        <v>7</v>
      </c>
      <c r="F35" s="33">
        <v>7</v>
      </c>
      <c r="G35" s="33">
        <v>5.59</v>
      </c>
      <c r="H35" s="33">
        <v>4.67</v>
      </c>
      <c r="I35" s="33" t="s">
        <v>34</v>
      </c>
      <c r="J35" s="18">
        <v>27.3</v>
      </c>
      <c r="K35" s="33">
        <v>19.5</v>
      </c>
    </row>
    <row r="36" spans="2:11" ht="12.75">
      <c r="B36" s="5" t="s">
        <v>20</v>
      </c>
      <c r="C36" s="8"/>
      <c r="D36" s="9" t="s">
        <v>12</v>
      </c>
      <c r="E36" s="5">
        <v>50200</v>
      </c>
      <c r="F36" s="5">
        <v>50200</v>
      </c>
      <c r="G36" s="8">
        <v>50600</v>
      </c>
      <c r="H36" s="8">
        <v>52800</v>
      </c>
      <c r="I36" s="8">
        <v>258</v>
      </c>
      <c r="J36" s="10"/>
      <c r="K36" s="10"/>
    </row>
    <row r="37" spans="2:11" ht="12.75">
      <c r="B37" s="11"/>
      <c r="C37" s="11"/>
      <c r="D37" s="12" t="s">
        <v>13</v>
      </c>
      <c r="E37" s="27">
        <f>E36/AreaWang</f>
        <v>104.80167014613778</v>
      </c>
      <c r="F37" s="27">
        <f>F36/AreaWang</f>
        <v>104.80167014613778</v>
      </c>
      <c r="G37" s="31">
        <f>G36/AreaWang</f>
        <v>105.63674321503132</v>
      </c>
      <c r="H37" s="31">
        <f>H36/AreaWang</f>
        <v>110.22964509394572</v>
      </c>
      <c r="I37" s="31">
        <f>I36/AreaWang</f>
        <v>0.5386221294363257</v>
      </c>
      <c r="J37" s="13"/>
      <c r="K37" s="13"/>
    </row>
    <row r="38" spans="2:11" ht="12.75">
      <c r="B38" s="14"/>
      <c r="C38" s="14"/>
      <c r="D38" s="15" t="s">
        <v>15</v>
      </c>
      <c r="E38" s="30">
        <v>0.07</v>
      </c>
      <c r="F38" s="30">
        <v>0.07</v>
      </c>
      <c r="G38" s="14">
        <v>0.0811</v>
      </c>
      <c r="H38" s="14">
        <v>0.089</v>
      </c>
      <c r="I38" s="14">
        <v>1.18</v>
      </c>
      <c r="J38" s="16"/>
      <c r="K38" s="16"/>
    </row>
    <row r="39" spans="2:11" ht="12.75">
      <c r="B39" s="14"/>
      <c r="C39" s="14"/>
      <c r="D39" s="15" t="s">
        <v>4</v>
      </c>
      <c r="E39" s="14">
        <v>0.965</v>
      </c>
      <c r="F39" s="14">
        <v>0.965</v>
      </c>
      <c r="G39" s="14">
        <v>0.96</v>
      </c>
      <c r="H39" s="14">
        <v>0.956</v>
      </c>
      <c r="I39" s="14">
        <v>1</v>
      </c>
      <c r="J39" s="16"/>
      <c r="K39" s="16"/>
    </row>
    <row r="40" spans="2:11" ht="12.75">
      <c r="B40" s="8"/>
      <c r="C40" s="8"/>
      <c r="D40" s="9" t="s">
        <v>5</v>
      </c>
      <c r="E40" s="8">
        <v>205</v>
      </c>
      <c r="F40" s="8">
        <v>205</v>
      </c>
      <c r="G40" s="8">
        <v>163</v>
      </c>
      <c r="H40" s="8">
        <v>123</v>
      </c>
      <c r="I40" s="8">
        <v>1</v>
      </c>
      <c r="J40" s="18">
        <v>928</v>
      </c>
      <c r="K40" s="18">
        <v>626</v>
      </c>
    </row>
    <row r="41" spans="2:11" ht="12.75">
      <c r="B41" s="14"/>
      <c r="C41" s="14"/>
      <c r="D41" s="15" t="s">
        <v>6</v>
      </c>
      <c r="E41" s="14">
        <v>0.954</v>
      </c>
      <c r="F41" s="14">
        <v>0.954</v>
      </c>
      <c r="G41" s="14">
        <v>0.958</v>
      </c>
      <c r="H41" s="14">
        <v>0.964</v>
      </c>
      <c r="I41" s="14">
        <v>0.314</v>
      </c>
      <c r="J41" s="16"/>
      <c r="K41" s="16"/>
    </row>
    <row r="42" spans="2:11" ht="12.75">
      <c r="B42" s="14"/>
      <c r="C42" s="14"/>
      <c r="D42" s="15" t="s">
        <v>7</v>
      </c>
      <c r="E42" s="14">
        <v>0.023</v>
      </c>
      <c r="F42" s="14">
        <v>0.023</v>
      </c>
      <c r="G42" s="14">
        <v>0.014</v>
      </c>
      <c r="H42" s="14">
        <v>0.004</v>
      </c>
      <c r="I42" s="14">
        <v>0</v>
      </c>
      <c r="J42" s="16"/>
      <c r="K42" s="16"/>
    </row>
    <row r="43" spans="2:11" ht="12.75">
      <c r="B43" s="14"/>
      <c r="C43" s="14"/>
      <c r="D43" s="15" t="s">
        <v>8</v>
      </c>
      <c r="E43" s="14">
        <v>0.023</v>
      </c>
      <c r="F43" s="14">
        <v>0.023</v>
      </c>
      <c r="G43" s="14">
        <v>0.029</v>
      </c>
      <c r="H43" s="14">
        <v>0.032</v>
      </c>
      <c r="I43" s="14">
        <v>0.686</v>
      </c>
      <c r="J43" s="16"/>
      <c r="K43" s="16"/>
    </row>
    <row r="44" spans="2:11" ht="12.75">
      <c r="B44" s="14"/>
      <c r="C44" s="14"/>
      <c r="D44" s="15" t="s">
        <v>9</v>
      </c>
      <c r="E44" s="14">
        <v>0.282</v>
      </c>
      <c r="F44" s="14">
        <v>0.282</v>
      </c>
      <c r="G44" s="14">
        <v>0.28</v>
      </c>
      <c r="H44" s="14">
        <v>0.269</v>
      </c>
      <c r="I44" s="14">
        <v>0.45</v>
      </c>
      <c r="J44" s="16"/>
      <c r="K44" s="16"/>
    </row>
    <row r="45" spans="2:11" ht="12.75">
      <c r="B45" s="8"/>
      <c r="C45" s="8"/>
      <c r="D45" s="9"/>
      <c r="E45" s="8"/>
      <c r="F45" s="8"/>
      <c r="G45" s="8"/>
      <c r="H45" s="8"/>
      <c r="I45" s="8"/>
      <c r="J45" s="8"/>
      <c r="K45" s="8"/>
    </row>
    <row r="46" spans="2:11" ht="12.75">
      <c r="B46" s="5" t="s">
        <v>38</v>
      </c>
      <c r="C46" s="8"/>
      <c r="D46" s="9" t="s">
        <v>14</v>
      </c>
      <c r="E46" s="8">
        <v>56200</v>
      </c>
      <c r="F46" s="8">
        <v>56200</v>
      </c>
      <c r="G46" s="8"/>
      <c r="H46" s="8">
        <v>60900</v>
      </c>
      <c r="I46" s="8">
        <v>354</v>
      </c>
      <c r="J46" s="8">
        <v>83000</v>
      </c>
      <c r="K46" s="8">
        <v>79200</v>
      </c>
    </row>
    <row r="47" spans="2:11" ht="12.75">
      <c r="B47" s="11"/>
      <c r="C47" s="11"/>
      <c r="D47" s="12" t="s">
        <v>29</v>
      </c>
      <c r="E47" s="25">
        <f>E46/AreaWang</f>
        <v>117.3277661795407</v>
      </c>
      <c r="F47" s="25">
        <f aca="true" t="shared" si="2" ref="F47:K47">F46/AreaWang</f>
        <v>117.3277661795407</v>
      </c>
      <c r="G47" s="25">
        <f t="shared" si="2"/>
        <v>0</v>
      </c>
      <c r="H47" s="25">
        <f>H46/AreaWang</f>
        <v>127.13987473903967</v>
      </c>
      <c r="I47" s="25">
        <f t="shared" si="2"/>
        <v>0.7390396659707724</v>
      </c>
      <c r="J47" s="27">
        <f t="shared" si="2"/>
        <v>173.27766179540708</v>
      </c>
      <c r="K47" s="25">
        <f t="shared" si="2"/>
        <v>165.3444676409186</v>
      </c>
    </row>
    <row r="48" spans="2:11" ht="12.75">
      <c r="B48" s="14"/>
      <c r="C48" s="14"/>
      <c r="D48" s="15" t="s">
        <v>16</v>
      </c>
      <c r="E48" s="14">
        <v>0.128</v>
      </c>
      <c r="F48" s="14">
        <v>0.128</v>
      </c>
      <c r="G48" s="14"/>
      <c r="H48" s="14">
        <v>0.162</v>
      </c>
      <c r="I48" s="14"/>
      <c r="J48" s="19">
        <v>0.069</v>
      </c>
      <c r="K48" s="19">
        <v>0.081</v>
      </c>
    </row>
    <row r="49" spans="2:11" ht="12.75">
      <c r="B49" s="14"/>
      <c r="C49" s="14"/>
      <c r="D49" s="15" t="s">
        <v>36</v>
      </c>
      <c r="E49" s="28">
        <f>(E46-E36)/E36</f>
        <v>0.11952191235059761</v>
      </c>
      <c r="F49" s="28">
        <f>(F46-F36)/F36</f>
        <v>0.11952191235059761</v>
      </c>
      <c r="G49" s="26">
        <f>(G46-G36)/G36</f>
        <v>-1</v>
      </c>
      <c r="H49" s="26">
        <f>(H46-H36)/H36</f>
        <v>0.1534090909090909</v>
      </c>
      <c r="I49" s="26">
        <f>(I46-I36)/I36</f>
        <v>0.37209302325581395</v>
      </c>
      <c r="J49" s="16"/>
      <c r="K49" s="16"/>
    </row>
    <row r="50" spans="2:11" ht="12.75">
      <c r="B50" s="14"/>
      <c r="C50" s="14"/>
      <c r="D50" s="15" t="s">
        <v>37</v>
      </c>
      <c r="E50" s="26">
        <f>E46*E51/(E36*E39)-1</f>
        <v>0.017430794954895523</v>
      </c>
      <c r="F50" s="26">
        <f>F46*F51/(F36*F39)-1</f>
        <v>0.017430794954895523</v>
      </c>
      <c r="G50" s="26">
        <f>G46*G51/(G36*G39)-1</f>
        <v>-1</v>
      </c>
      <c r="H50" s="26">
        <f>H46*H51/(H36*H39)-1</f>
        <v>0.07016094522632188</v>
      </c>
      <c r="I50" s="26">
        <f>I46*I51/(I36*I39)-1</f>
        <v>0.04279069767441879</v>
      </c>
      <c r="J50" s="16"/>
      <c r="K50" s="16"/>
    </row>
    <row r="51" spans="2:11" ht="12.75">
      <c r="B51" s="14"/>
      <c r="C51" s="14"/>
      <c r="D51" s="15" t="s">
        <v>4</v>
      </c>
      <c r="E51" s="14">
        <v>0.877</v>
      </c>
      <c r="F51" s="14">
        <v>0.877</v>
      </c>
      <c r="G51" s="14"/>
      <c r="H51" s="14">
        <v>0.887</v>
      </c>
      <c r="I51" s="14">
        <v>0.76</v>
      </c>
      <c r="J51" s="19">
        <v>0.906</v>
      </c>
      <c r="K51" s="19">
        <v>0.902</v>
      </c>
    </row>
    <row r="52" spans="2:11" ht="12.75">
      <c r="B52" s="14"/>
      <c r="C52" s="14"/>
      <c r="D52" s="15" t="s">
        <v>9</v>
      </c>
      <c r="E52" s="14">
        <v>0.309</v>
      </c>
      <c r="F52" s="14">
        <v>0.309</v>
      </c>
      <c r="G52" s="14"/>
      <c r="H52" s="14">
        <v>0.296</v>
      </c>
      <c r="I52" s="14">
        <v>0.53</v>
      </c>
      <c r="J52" s="19">
        <v>0.273</v>
      </c>
      <c r="K52" s="19">
        <v>0.278</v>
      </c>
    </row>
    <row r="53" spans="2:11" ht="12.75">
      <c r="B53" s="14"/>
      <c r="C53" s="14"/>
      <c r="D53" s="15"/>
      <c r="E53" s="29"/>
      <c r="F53" s="29"/>
      <c r="G53" s="29"/>
      <c r="H53" s="29"/>
      <c r="I53" s="29"/>
      <c r="J53" s="29"/>
      <c r="K53" s="29"/>
    </row>
    <row r="54" spans="2:11" ht="12.75">
      <c r="B54" s="8"/>
      <c r="C54" s="8"/>
      <c r="D54" s="9"/>
      <c r="E54" s="8"/>
      <c r="F54" s="8"/>
      <c r="G54" s="8"/>
      <c r="H54" s="8"/>
      <c r="I54" s="8"/>
      <c r="J54" s="8"/>
      <c r="K54" s="8"/>
    </row>
    <row r="55" spans="2:11" ht="12.75">
      <c r="B55" s="5" t="s">
        <v>21</v>
      </c>
      <c r="C55" s="8"/>
      <c r="D55" s="9" t="s">
        <v>18</v>
      </c>
      <c r="E55" s="8">
        <v>47000</v>
      </c>
      <c r="F55" s="8">
        <v>47000</v>
      </c>
      <c r="G55" s="8"/>
      <c r="H55" s="8">
        <v>50200</v>
      </c>
      <c r="I55" s="8">
        <v>377</v>
      </c>
      <c r="J55" s="18">
        <v>70900</v>
      </c>
      <c r="K55" s="18">
        <v>65700</v>
      </c>
    </row>
    <row r="56" spans="2:11" ht="12.75">
      <c r="B56" s="11"/>
      <c r="C56" s="11"/>
      <c r="D56" s="12" t="s">
        <v>30</v>
      </c>
      <c r="E56" s="31">
        <f>E55/AreaWang</f>
        <v>98.12108559498957</v>
      </c>
      <c r="F56" s="31">
        <f aca="true" t="shared" si="3" ref="F56:K56">F55/AreaWang</f>
        <v>98.12108559498957</v>
      </c>
      <c r="G56" s="31">
        <f t="shared" si="3"/>
        <v>0</v>
      </c>
      <c r="H56" s="31">
        <f>H55/AreaWang</f>
        <v>104.80167014613778</v>
      </c>
      <c r="I56" s="31">
        <f t="shared" si="3"/>
        <v>0.7870563674321504</v>
      </c>
      <c r="J56" s="27">
        <f t="shared" si="3"/>
        <v>148.01670146137786</v>
      </c>
      <c r="K56" s="31">
        <f t="shared" si="3"/>
        <v>137.160751565762</v>
      </c>
    </row>
    <row r="57" spans="2:11" ht="12.75">
      <c r="B57" s="14"/>
      <c r="C57" s="14"/>
      <c r="D57" s="15" t="s">
        <v>19</v>
      </c>
      <c r="E57" s="14">
        <v>0.185</v>
      </c>
      <c r="F57" s="14">
        <v>0.185</v>
      </c>
      <c r="G57" s="14"/>
      <c r="H57" s="14">
        <v>0.241</v>
      </c>
      <c r="I57" s="14">
        <v>0.655</v>
      </c>
      <c r="J57" s="19">
        <v>0.098</v>
      </c>
      <c r="K57" s="19">
        <v>0.111</v>
      </c>
    </row>
    <row r="58" spans="2:11" ht="12.75">
      <c r="B58" s="14"/>
      <c r="C58" s="14"/>
      <c r="D58" s="15" t="s">
        <v>17</v>
      </c>
      <c r="E58" s="28">
        <f>(E55-E36)/E36</f>
        <v>-0.06374501992031872</v>
      </c>
      <c r="F58" s="28">
        <f>(F55-F36)/F36</f>
        <v>-0.06374501992031872</v>
      </c>
      <c r="G58" s="26">
        <f>(G55-G36)/G36</f>
        <v>-1</v>
      </c>
      <c r="H58" s="26">
        <f>(H55-H36)/H36</f>
        <v>-0.04924242424242424</v>
      </c>
      <c r="I58" s="26">
        <f>(I55-I36)/I36</f>
        <v>0.46124031007751937</v>
      </c>
      <c r="J58" s="16"/>
      <c r="K58" s="16"/>
    </row>
    <row r="59" spans="2:11" ht="12.75">
      <c r="B59" s="14"/>
      <c r="C59" s="14"/>
      <c r="D59" s="15" t="s">
        <v>43</v>
      </c>
      <c r="E59" s="30"/>
      <c r="F59" s="30"/>
      <c r="G59" s="14"/>
      <c r="H59" s="14"/>
      <c r="I59" s="14"/>
      <c r="J59" s="18">
        <v>73100</v>
      </c>
      <c r="K59" s="19"/>
    </row>
    <row r="60" spans="2:11" ht="12.75">
      <c r="B60" s="5" t="s">
        <v>40</v>
      </c>
      <c r="C60" s="8"/>
      <c r="D60" s="9" t="s">
        <v>41</v>
      </c>
      <c r="E60" s="8"/>
      <c r="F60" s="8"/>
      <c r="G60" s="8"/>
      <c r="H60" s="8"/>
      <c r="I60" s="8"/>
      <c r="J60" s="5">
        <v>72600</v>
      </c>
      <c r="K60" s="8"/>
    </row>
    <row r="61" spans="2:11" ht="12.75">
      <c r="B61" s="8"/>
      <c r="C61" s="8"/>
      <c r="D61" s="12" t="s">
        <v>44</v>
      </c>
      <c r="E61" s="32"/>
      <c r="F61" s="32"/>
      <c r="G61" s="32"/>
      <c r="H61" s="32"/>
      <c r="I61" s="32"/>
      <c r="J61" s="27">
        <f>J60/AreaWang</f>
        <v>151.56576200417535</v>
      </c>
      <c r="K61" s="32"/>
    </row>
    <row r="62" spans="2:11" ht="12.75">
      <c r="B62" s="8"/>
      <c r="C62" s="8"/>
      <c r="D62" s="9" t="s">
        <v>39</v>
      </c>
      <c r="E62" s="8"/>
      <c r="F62" s="8"/>
      <c r="G62" s="8"/>
      <c r="H62" s="8"/>
      <c r="I62" s="8"/>
      <c r="J62" s="19">
        <v>0.082</v>
      </c>
      <c r="K62" s="8"/>
    </row>
    <row r="65" spans="2:11" ht="38.25">
      <c r="B65" s="5" t="s">
        <v>27</v>
      </c>
      <c r="C65" s="6"/>
      <c r="D65" s="7"/>
      <c r="E65" s="6" t="s">
        <v>0</v>
      </c>
      <c r="F65" s="6" t="s">
        <v>0</v>
      </c>
      <c r="G65" s="6" t="s">
        <v>1</v>
      </c>
      <c r="H65" s="6" t="s">
        <v>2</v>
      </c>
      <c r="I65" s="6" t="s">
        <v>25</v>
      </c>
      <c r="J65" s="6" t="s">
        <v>48</v>
      </c>
      <c r="K65" s="6" t="s">
        <v>48</v>
      </c>
    </row>
    <row r="66" spans="2:11" ht="38.25">
      <c r="B66" s="8" t="s">
        <v>11</v>
      </c>
      <c r="C66" s="8">
        <v>105.4</v>
      </c>
      <c r="D66" s="9"/>
      <c r="E66" s="6" t="s">
        <v>58</v>
      </c>
      <c r="F66" s="6" t="s">
        <v>31</v>
      </c>
      <c r="G66" s="6" t="s">
        <v>32</v>
      </c>
      <c r="H66" s="6" t="s">
        <v>33</v>
      </c>
      <c r="I66" s="6" t="s">
        <v>35</v>
      </c>
      <c r="J66" s="6" t="s">
        <v>24</v>
      </c>
      <c r="K66" s="6" t="s">
        <v>22</v>
      </c>
    </row>
    <row r="67" spans="2:11" ht="12.75">
      <c r="B67" s="8"/>
      <c r="C67" s="8"/>
      <c r="D67" s="9" t="s">
        <v>3</v>
      </c>
      <c r="E67" s="33">
        <v>7</v>
      </c>
      <c r="F67" s="33">
        <v>7</v>
      </c>
      <c r="G67" s="33">
        <v>5.59</v>
      </c>
      <c r="H67" s="33">
        <v>4.67</v>
      </c>
      <c r="I67" s="33" t="s">
        <v>34</v>
      </c>
      <c r="J67" s="18">
        <v>19.7</v>
      </c>
      <c r="K67" s="33">
        <v>19.5</v>
      </c>
    </row>
    <row r="68" spans="2:11" ht="12.75">
      <c r="B68" s="5" t="s">
        <v>20</v>
      </c>
      <c r="C68" s="8"/>
      <c r="D68" s="9" t="s">
        <v>12</v>
      </c>
      <c r="E68" s="5">
        <v>14800</v>
      </c>
      <c r="F68" s="5">
        <v>14800</v>
      </c>
      <c r="G68" s="8">
        <v>18200</v>
      </c>
      <c r="H68" s="8">
        <v>8190</v>
      </c>
      <c r="I68" s="8">
        <v>60000</v>
      </c>
      <c r="J68" s="10"/>
      <c r="K68" s="10"/>
    </row>
    <row r="69" spans="2:11" ht="12.75">
      <c r="B69" s="11"/>
      <c r="C69" s="11"/>
      <c r="D69" s="12" t="s">
        <v>13</v>
      </c>
      <c r="E69" s="27">
        <f>E68/AreaMotu</f>
        <v>140.41745730550284</v>
      </c>
      <c r="F69" s="27">
        <f>F68/AreaMotu</f>
        <v>140.41745730550284</v>
      </c>
      <c r="G69" s="27">
        <f>G68/AreaMotu</f>
        <v>172.67552182163186</v>
      </c>
      <c r="H69" s="27">
        <f>H68/AreaMotu</f>
        <v>77.70398481973434</v>
      </c>
      <c r="I69" s="27">
        <f>I68/AreaMotu</f>
        <v>569.2599620493359</v>
      </c>
      <c r="J69" s="13"/>
      <c r="K69" s="13"/>
    </row>
    <row r="70" spans="2:11" ht="12.75">
      <c r="B70" s="14"/>
      <c r="C70" s="14"/>
      <c r="D70" s="15" t="s">
        <v>15</v>
      </c>
      <c r="E70" s="30">
        <v>0.527</v>
      </c>
      <c r="F70" s="30">
        <v>0.527</v>
      </c>
      <c r="G70" s="14">
        <v>0.538</v>
      </c>
      <c r="H70" s="14">
        <v>0.078</v>
      </c>
      <c r="I70" s="14">
        <v>0.87</v>
      </c>
      <c r="J70" s="16"/>
      <c r="K70" s="16"/>
    </row>
    <row r="71" spans="2:11" ht="12.75">
      <c r="B71" s="14"/>
      <c r="C71" s="14"/>
      <c r="D71" s="15" t="s">
        <v>4</v>
      </c>
      <c r="E71" s="14">
        <v>0.973</v>
      </c>
      <c r="F71" s="14">
        <v>0.973</v>
      </c>
      <c r="G71" s="14">
        <v>0.976</v>
      </c>
      <c r="H71" s="14">
        <v>0.943</v>
      </c>
      <c r="I71" s="14">
        <v>1</v>
      </c>
      <c r="J71" s="16"/>
      <c r="K71" s="16"/>
    </row>
    <row r="72" spans="2:11" ht="12.75">
      <c r="B72" s="8"/>
      <c r="C72" s="8"/>
      <c r="D72" s="9" t="s">
        <v>5</v>
      </c>
      <c r="E72" s="8">
        <v>93</v>
      </c>
      <c r="F72" s="8">
        <v>93</v>
      </c>
      <c r="G72" s="8">
        <v>80</v>
      </c>
      <c r="H72" s="8">
        <v>60</v>
      </c>
      <c r="I72" s="8">
        <v>1</v>
      </c>
      <c r="J72" s="18"/>
      <c r="K72" s="18">
        <v>334</v>
      </c>
    </row>
    <row r="73" spans="2:11" ht="12.75">
      <c r="B73" s="14"/>
      <c r="C73" s="14"/>
      <c r="D73" s="15" t="s">
        <v>6</v>
      </c>
      <c r="E73" s="14">
        <v>0.336</v>
      </c>
      <c r="F73" s="14">
        <v>0.336</v>
      </c>
      <c r="G73" s="14">
        <v>0.334</v>
      </c>
      <c r="H73" s="14">
        <v>0.974</v>
      </c>
      <c r="I73" s="14">
        <v>0</v>
      </c>
      <c r="J73" s="16"/>
      <c r="K73" s="16"/>
    </row>
    <row r="74" spans="2:11" ht="12.75">
      <c r="B74" s="14"/>
      <c r="C74" s="14"/>
      <c r="D74" s="15" t="s">
        <v>7</v>
      </c>
      <c r="E74" s="14">
        <v>0.021</v>
      </c>
      <c r="F74" s="14">
        <v>0.021</v>
      </c>
      <c r="G74" s="14">
        <v>0.013</v>
      </c>
      <c r="H74" s="14">
        <v>0.025</v>
      </c>
      <c r="I74" s="14">
        <v>0</v>
      </c>
      <c r="J74" s="16"/>
      <c r="K74" s="16"/>
    </row>
    <row r="75" spans="2:11" ht="12.75">
      <c r="B75" s="14"/>
      <c r="C75" s="14"/>
      <c r="D75" s="15" t="s">
        <v>8</v>
      </c>
      <c r="E75" s="14">
        <v>0.643</v>
      </c>
      <c r="F75" s="14">
        <v>0.643</v>
      </c>
      <c r="G75" s="14">
        <v>0.653</v>
      </c>
      <c r="H75" s="14">
        <v>0.001</v>
      </c>
      <c r="I75" s="14">
        <v>1</v>
      </c>
      <c r="J75" s="16"/>
      <c r="K75" s="16"/>
    </row>
    <row r="76" spans="2:11" ht="12.75">
      <c r="B76" s="14"/>
      <c r="C76" s="14"/>
      <c r="D76" s="15" t="s">
        <v>9</v>
      </c>
      <c r="E76" s="14">
        <v>0.143</v>
      </c>
      <c r="F76" s="14">
        <v>0.143</v>
      </c>
      <c r="G76" s="14">
        <v>0.139</v>
      </c>
      <c r="H76" s="14">
        <v>0.268</v>
      </c>
      <c r="I76" s="14">
        <v>0.066</v>
      </c>
      <c r="J76" s="16"/>
      <c r="K76" s="16"/>
    </row>
    <row r="77" spans="2:11" ht="12.75">
      <c r="B77" s="8"/>
      <c r="C77" s="8"/>
      <c r="D77" s="9"/>
      <c r="E77" s="8"/>
      <c r="F77" s="8"/>
      <c r="G77" s="8"/>
      <c r="H77" s="8"/>
      <c r="I77" s="8"/>
      <c r="J77" s="8"/>
      <c r="K77" s="8"/>
    </row>
    <row r="78" spans="2:11" ht="12.75">
      <c r="B78" s="5" t="s">
        <v>38</v>
      </c>
      <c r="C78" s="8"/>
      <c r="D78" s="9" t="s">
        <v>14</v>
      </c>
      <c r="E78" s="8">
        <v>14200</v>
      </c>
      <c r="F78" s="8">
        <v>14200</v>
      </c>
      <c r="G78" s="8">
        <v>16800</v>
      </c>
      <c r="H78" s="8">
        <v>8300</v>
      </c>
      <c r="I78" s="8">
        <v>49800</v>
      </c>
      <c r="J78" s="8"/>
      <c r="K78" s="8">
        <v>13200</v>
      </c>
    </row>
    <row r="79" spans="2:11" ht="12.75">
      <c r="B79" s="11"/>
      <c r="C79" s="11"/>
      <c r="D79" s="12" t="s">
        <v>29</v>
      </c>
      <c r="E79" s="25">
        <f aca="true" t="shared" si="4" ref="E79:K79">E78/AreaMotu</f>
        <v>134.72485768500948</v>
      </c>
      <c r="F79" s="25">
        <f t="shared" si="4"/>
        <v>134.72485768500948</v>
      </c>
      <c r="G79" s="25">
        <f t="shared" si="4"/>
        <v>159.39278937381403</v>
      </c>
      <c r="H79" s="25">
        <f t="shared" si="4"/>
        <v>78.74762808349146</v>
      </c>
      <c r="I79" s="25">
        <f t="shared" si="4"/>
        <v>472.4857685009487</v>
      </c>
      <c r="J79" s="25">
        <f t="shared" si="4"/>
        <v>0</v>
      </c>
      <c r="K79" s="25">
        <f t="shared" si="4"/>
        <v>125.23719165085389</v>
      </c>
    </row>
    <row r="80" spans="2:11" ht="12.75">
      <c r="B80" s="14"/>
      <c r="C80" s="14"/>
      <c r="D80" s="15" t="s">
        <v>16</v>
      </c>
      <c r="E80" s="14">
        <v>0.405</v>
      </c>
      <c r="F80" s="14">
        <v>0.405</v>
      </c>
      <c r="G80" s="14">
        <v>0.43</v>
      </c>
      <c r="H80" s="14">
        <v>0.41</v>
      </c>
      <c r="I80" s="14">
        <v>0.74</v>
      </c>
      <c r="J80" s="19"/>
      <c r="K80" s="19">
        <v>0.32</v>
      </c>
    </row>
    <row r="81" spans="2:11" ht="12.75">
      <c r="B81" s="14"/>
      <c r="C81" s="14"/>
      <c r="D81" s="15" t="s">
        <v>36</v>
      </c>
      <c r="E81" s="28">
        <f>(E78-E68)/E68</f>
        <v>-0.04054054054054054</v>
      </c>
      <c r="F81" s="28">
        <f>(F78-F68)/F68</f>
        <v>-0.04054054054054054</v>
      </c>
      <c r="G81" s="26">
        <f>(G78-G68)/G68</f>
        <v>-0.07692307692307693</v>
      </c>
      <c r="H81" s="26">
        <f>(H78-H68)/H68</f>
        <v>0.013431013431013432</v>
      </c>
      <c r="I81" s="26">
        <f>(I78-I68)/I68</f>
        <v>-0.17</v>
      </c>
      <c r="J81" s="16"/>
      <c r="K81" s="16"/>
    </row>
    <row r="82" spans="2:11" ht="12.75">
      <c r="B82" s="14"/>
      <c r="C82" s="14"/>
      <c r="D82" s="15" t="s">
        <v>37</v>
      </c>
      <c r="E82" s="26">
        <f>E78*E83/(E68*E71)-1</f>
        <v>-0.05335962889919721</v>
      </c>
      <c r="F82" s="26">
        <f>F78*F83/(F68*F71)-1</f>
        <v>-0.05335962889919721</v>
      </c>
      <c r="G82" s="26">
        <f>G78*G83/(G68*G71)-1</f>
        <v>-0.08921815889029006</v>
      </c>
      <c r="H82" s="26">
        <f>H78*H83/(H68*H71)-1</f>
        <v>-0.003763998461771334</v>
      </c>
      <c r="I82" s="26">
        <f>I78*I83/(I68*I71)-1</f>
        <v>-0.17000000000000004</v>
      </c>
      <c r="J82" s="16"/>
      <c r="K82" s="16"/>
    </row>
    <row r="83" spans="2:11" ht="12.75">
      <c r="B83" s="14"/>
      <c r="C83" s="14"/>
      <c r="D83" s="15" t="s">
        <v>4</v>
      </c>
      <c r="E83" s="14">
        <v>0.96</v>
      </c>
      <c r="F83" s="14">
        <v>0.96</v>
      </c>
      <c r="G83" s="14">
        <v>0.963</v>
      </c>
      <c r="H83" s="14">
        <v>0.927</v>
      </c>
      <c r="I83" s="14">
        <v>1</v>
      </c>
      <c r="J83" s="19"/>
      <c r="K83" s="19">
        <v>0.945</v>
      </c>
    </row>
    <row r="84" spans="2:11" ht="12.75">
      <c r="B84" s="14"/>
      <c r="C84" s="14"/>
      <c r="D84" s="15" t="s">
        <v>9</v>
      </c>
      <c r="E84" s="14">
        <v>0.141</v>
      </c>
      <c r="F84" s="14">
        <v>0.141</v>
      </c>
      <c r="G84" s="14">
        <v>0.133</v>
      </c>
      <c r="H84" s="14">
        <v>0.245</v>
      </c>
      <c r="I84" s="14">
        <v>0.044</v>
      </c>
      <c r="J84" s="19"/>
      <c r="K84" s="19">
        <v>0.195</v>
      </c>
    </row>
    <row r="85" spans="2:11" ht="12.75">
      <c r="B85" s="14"/>
      <c r="C85" s="14"/>
      <c r="D85" s="15"/>
      <c r="E85" s="29"/>
      <c r="F85" s="29"/>
      <c r="G85" s="29"/>
      <c r="H85" s="29"/>
      <c r="I85" s="29"/>
      <c r="J85" s="29"/>
      <c r="K85" s="29"/>
    </row>
    <row r="86" spans="2:11" ht="12.75">
      <c r="B86" s="8"/>
      <c r="C86" s="8"/>
      <c r="D86" s="9"/>
      <c r="E86" s="8"/>
      <c r="F86" s="8"/>
      <c r="G86" s="8"/>
      <c r="H86" s="8"/>
      <c r="I86" s="8"/>
      <c r="J86" s="8"/>
      <c r="K86" s="8"/>
    </row>
    <row r="87" spans="2:11" ht="12.75">
      <c r="B87" s="5" t="s">
        <v>21</v>
      </c>
      <c r="C87" s="8"/>
      <c r="D87" s="9" t="s">
        <v>18</v>
      </c>
      <c r="E87" s="8">
        <v>16600</v>
      </c>
      <c r="F87" s="8">
        <v>16600</v>
      </c>
      <c r="G87" s="8">
        <v>20000</v>
      </c>
      <c r="H87" s="8">
        <v>6000</v>
      </c>
      <c r="I87" s="8">
        <v>80300</v>
      </c>
      <c r="J87" s="18"/>
      <c r="K87" s="18">
        <v>11600</v>
      </c>
    </row>
    <row r="88" spans="2:11" ht="12.75">
      <c r="B88" s="11"/>
      <c r="C88" s="11"/>
      <c r="D88" s="12" t="s">
        <v>30</v>
      </c>
      <c r="E88" s="31">
        <f aca="true" t="shared" si="5" ref="E88:K88">E87/AreaMotu</f>
        <v>157.49525616698293</v>
      </c>
      <c r="F88" s="31">
        <f t="shared" si="5"/>
        <v>157.49525616698293</v>
      </c>
      <c r="G88" s="31">
        <f t="shared" si="5"/>
        <v>189.75332068311195</v>
      </c>
      <c r="H88" s="31">
        <f t="shared" si="5"/>
        <v>56.92599620493358</v>
      </c>
      <c r="I88" s="31">
        <f t="shared" si="5"/>
        <v>761.8595825426945</v>
      </c>
      <c r="J88" s="31">
        <f t="shared" si="5"/>
        <v>0</v>
      </c>
      <c r="K88" s="31">
        <f t="shared" si="5"/>
        <v>110.05692599620492</v>
      </c>
    </row>
    <row r="89" spans="2:11" ht="12.75">
      <c r="B89" s="14"/>
      <c r="C89" s="14"/>
      <c r="D89" s="15" t="s">
        <v>19</v>
      </c>
      <c r="E89" s="14">
        <v>0.56</v>
      </c>
      <c r="F89" s="14">
        <v>0.56</v>
      </c>
      <c r="G89" s="14">
        <v>0.58</v>
      </c>
      <c r="H89" s="14">
        <v>0.26</v>
      </c>
      <c r="I89" s="14">
        <v>0.8</v>
      </c>
      <c r="J89" s="19"/>
      <c r="K89" s="19">
        <v>0.293</v>
      </c>
    </row>
    <row r="90" spans="2:11" ht="12.75">
      <c r="B90" s="14"/>
      <c r="C90" s="14"/>
      <c r="D90" s="15" t="s">
        <v>17</v>
      </c>
      <c r="E90" s="28">
        <f>(E87-E68)/E68</f>
        <v>0.12162162162162163</v>
      </c>
      <c r="F90" s="28">
        <f>(F87-F68)/F68</f>
        <v>0.12162162162162163</v>
      </c>
      <c r="G90" s="26">
        <f>(G87-G68)/G68</f>
        <v>0.0989010989010989</v>
      </c>
      <c r="H90" s="26">
        <f>(H87-H68)/H68</f>
        <v>-0.2673992673992674</v>
      </c>
      <c r="I90" s="26">
        <f>(I87-I68)/I68</f>
        <v>0.3383333333333333</v>
      </c>
      <c r="J90" s="16"/>
      <c r="K90" s="16"/>
    </row>
    <row r="91" spans="2:11" ht="12.75">
      <c r="B91" s="14"/>
      <c r="C91" s="14"/>
      <c r="D91" s="15" t="s">
        <v>43</v>
      </c>
      <c r="E91" s="30"/>
      <c r="F91" s="30"/>
      <c r="G91" s="14"/>
      <c r="H91" s="14"/>
      <c r="I91" s="14"/>
      <c r="J91" s="18"/>
      <c r="K91" s="8">
        <v>11900</v>
      </c>
    </row>
    <row r="92" spans="2:11" ht="12.75">
      <c r="B92" s="5" t="s">
        <v>40</v>
      </c>
      <c r="C92" s="8"/>
      <c r="D92" s="9" t="s">
        <v>41</v>
      </c>
      <c r="E92" s="8"/>
      <c r="F92" s="8"/>
      <c r="G92" s="8"/>
      <c r="H92" s="8"/>
      <c r="I92" s="8"/>
      <c r="J92" s="8"/>
      <c r="K92" s="5">
        <v>11900</v>
      </c>
    </row>
    <row r="93" spans="2:11" ht="12.75">
      <c r="B93" s="8"/>
      <c r="C93" s="8"/>
      <c r="D93" s="12" t="s">
        <v>44</v>
      </c>
      <c r="E93" s="32"/>
      <c r="F93" s="32"/>
      <c r="G93" s="32"/>
      <c r="H93" s="32"/>
      <c r="I93" s="32"/>
      <c r="J93" s="27">
        <f>J92/AreaWang</f>
        <v>0</v>
      </c>
      <c r="K93" s="27">
        <f>K92/AreaMotu</f>
        <v>112.9032258064516</v>
      </c>
    </row>
    <row r="94" spans="2:11" ht="12.75">
      <c r="B94" s="8"/>
      <c r="C94" s="8"/>
      <c r="D94" s="9" t="s">
        <v>39</v>
      </c>
      <c r="E94" s="8"/>
      <c r="F94" s="8"/>
      <c r="G94" s="8"/>
      <c r="H94" s="8"/>
      <c r="I94" s="8"/>
      <c r="J94" s="19"/>
      <c r="K94" s="8">
        <v>23.6</v>
      </c>
    </row>
    <row r="96" spans="2:8" ht="12.75">
      <c r="B96" s="35" t="s">
        <v>47</v>
      </c>
      <c r="H96" s="36">
        <v>40295</v>
      </c>
    </row>
    <row r="97" spans="2:11" ht="38.25">
      <c r="B97" s="5" t="s">
        <v>28</v>
      </c>
      <c r="C97" s="6"/>
      <c r="D97" s="7"/>
      <c r="E97" s="6" t="s">
        <v>0</v>
      </c>
      <c r="F97" s="6" t="s">
        <v>46</v>
      </c>
      <c r="G97" s="6" t="s">
        <v>1</v>
      </c>
      <c r="H97" s="6" t="s">
        <v>2</v>
      </c>
      <c r="I97" s="6" t="s">
        <v>25</v>
      </c>
      <c r="J97" s="34" t="s">
        <v>45</v>
      </c>
      <c r="K97" s="6" t="s">
        <v>48</v>
      </c>
    </row>
    <row r="98" spans="2:11" ht="38.25">
      <c r="B98" s="8" t="s">
        <v>11</v>
      </c>
      <c r="C98" s="8">
        <v>163</v>
      </c>
      <c r="D98" s="9"/>
      <c r="E98" s="6" t="s">
        <v>31</v>
      </c>
      <c r="F98" s="6" t="s">
        <v>31</v>
      </c>
      <c r="G98" s="6" t="s">
        <v>32</v>
      </c>
      <c r="H98" s="6" t="s">
        <v>33</v>
      </c>
      <c r="I98" s="6" t="s">
        <v>35</v>
      </c>
      <c r="J98" s="6" t="s">
        <v>24</v>
      </c>
      <c r="K98" s="6" t="s">
        <v>22</v>
      </c>
    </row>
    <row r="99" spans="2:11" ht="12.75">
      <c r="B99" s="8"/>
      <c r="C99" s="8"/>
      <c r="D99" s="9" t="s">
        <v>3</v>
      </c>
      <c r="E99" s="33">
        <v>7</v>
      </c>
      <c r="F99" s="33">
        <v>5.65</v>
      </c>
      <c r="G99" s="33">
        <v>5.59</v>
      </c>
      <c r="H99" s="33">
        <v>4.67</v>
      </c>
      <c r="I99" s="33" t="s">
        <v>34</v>
      </c>
      <c r="J99" s="18">
        <v>44.2</v>
      </c>
      <c r="K99" s="33">
        <v>19.5</v>
      </c>
    </row>
    <row r="100" spans="2:11" ht="12.75">
      <c r="B100" s="5" t="s">
        <v>20</v>
      </c>
      <c r="C100" s="8"/>
      <c r="D100" s="9" t="s">
        <v>12</v>
      </c>
      <c r="E100" s="5">
        <v>49800</v>
      </c>
      <c r="F100" s="5">
        <v>59800</v>
      </c>
      <c r="G100" s="8">
        <v>60500</v>
      </c>
      <c r="H100" s="8">
        <v>38400</v>
      </c>
      <c r="I100" s="8">
        <v>129300</v>
      </c>
      <c r="J100" s="10"/>
      <c r="K100" s="10"/>
    </row>
    <row r="101" spans="2:11" ht="12.75">
      <c r="B101" s="11"/>
      <c r="C101" s="11"/>
      <c r="D101" s="12" t="s">
        <v>13</v>
      </c>
      <c r="E101" s="27">
        <f>E100/AreaMG</f>
        <v>305.52147239263803</v>
      </c>
      <c r="F101" s="27">
        <f>F100/AreaMG</f>
        <v>366.87116564417175</v>
      </c>
      <c r="G101" s="27">
        <f>G100/AreaMG</f>
        <v>371.16564417177915</v>
      </c>
      <c r="H101" s="27">
        <f>H100/AreaMG</f>
        <v>235.58282208588957</v>
      </c>
      <c r="I101" s="27">
        <f>I100/AreaMG</f>
        <v>793.2515337423313</v>
      </c>
      <c r="J101" s="13"/>
      <c r="K101" s="13"/>
    </row>
    <row r="102" spans="2:11" ht="12.75">
      <c r="B102" s="14"/>
      <c r="C102" s="14"/>
      <c r="D102" s="15" t="s">
        <v>15</v>
      </c>
      <c r="E102" s="30">
        <v>0.25</v>
      </c>
      <c r="F102" s="30">
        <v>0.278</v>
      </c>
      <c r="G102" s="14">
        <v>0.278</v>
      </c>
      <c r="H102" s="14">
        <v>0.105</v>
      </c>
      <c r="I102" s="14">
        <v>0.7</v>
      </c>
      <c r="J102" s="16"/>
      <c r="K102" s="16"/>
    </row>
    <row r="103" spans="2:11" ht="12.75">
      <c r="B103" s="14"/>
      <c r="C103" s="14"/>
      <c r="D103" s="15" t="s">
        <v>4</v>
      </c>
      <c r="E103" s="14">
        <v>0.986</v>
      </c>
      <c r="F103" s="14">
        <v>0.986</v>
      </c>
      <c r="G103" s="14">
        <v>0.986</v>
      </c>
      <c r="H103" s="14">
        <v>0.983</v>
      </c>
      <c r="I103" s="14">
        <v>0.999</v>
      </c>
      <c r="J103" s="16"/>
      <c r="K103" s="16"/>
    </row>
    <row r="104" spans="2:11" ht="12.75">
      <c r="B104" s="8"/>
      <c r="C104" s="8"/>
      <c r="D104" s="9" t="s">
        <v>5</v>
      </c>
      <c r="E104" s="8">
        <v>203</v>
      </c>
      <c r="F104" s="8">
        <v>16.5</v>
      </c>
      <c r="G104" s="8">
        <v>164</v>
      </c>
      <c r="H104" s="8">
        <v>127</v>
      </c>
      <c r="I104" s="8">
        <v>1</v>
      </c>
      <c r="J104" s="18">
        <v>1312</v>
      </c>
      <c r="K104" s="18"/>
    </row>
    <row r="105" spans="2:11" ht="12.75">
      <c r="B105" s="14"/>
      <c r="C105" s="14"/>
      <c r="D105" s="15" t="s">
        <v>6</v>
      </c>
      <c r="E105" s="14">
        <v>0.482</v>
      </c>
      <c r="F105" s="14">
        <v>0.494</v>
      </c>
      <c r="G105" s="14">
        <v>0.494</v>
      </c>
      <c r="H105" s="14">
        <v>0.925</v>
      </c>
      <c r="I105" s="14">
        <v>0</v>
      </c>
      <c r="J105" s="16"/>
      <c r="K105" s="16"/>
    </row>
    <row r="106" spans="2:11" ht="12.75">
      <c r="B106" s="14"/>
      <c r="C106" s="14"/>
      <c r="D106" s="15" t="s">
        <v>7</v>
      </c>
      <c r="E106" s="14">
        <v>0.066</v>
      </c>
      <c r="F106" s="14">
        <v>0.066</v>
      </c>
      <c r="G106" s="14">
        <v>0.066</v>
      </c>
      <c r="H106" s="14">
        <v>0.055</v>
      </c>
      <c r="I106" s="14">
        <v>0</v>
      </c>
      <c r="J106" s="16"/>
      <c r="K106" s="16"/>
    </row>
    <row r="107" spans="2:11" ht="12.75">
      <c r="B107" s="14"/>
      <c r="C107" s="14"/>
      <c r="D107" s="15" t="s">
        <v>8</v>
      </c>
      <c r="E107" s="14">
        <v>0.452</v>
      </c>
      <c r="F107" s="14">
        <v>0.44</v>
      </c>
      <c r="G107" s="14">
        <v>0.44</v>
      </c>
      <c r="H107" s="14">
        <v>0.019</v>
      </c>
      <c r="I107" s="14">
        <v>1</v>
      </c>
      <c r="J107" s="16"/>
      <c r="K107" s="16"/>
    </row>
    <row r="108" spans="2:11" ht="12.75">
      <c r="B108" s="14"/>
      <c r="C108" s="14"/>
      <c r="D108" s="15" t="s">
        <v>9</v>
      </c>
      <c r="E108" s="14">
        <v>0.203</v>
      </c>
      <c r="F108" s="14">
        <v>0.198</v>
      </c>
      <c r="G108" s="14">
        <v>0.198</v>
      </c>
      <c r="H108" s="14">
        <v>0.289</v>
      </c>
      <c r="I108" s="14">
        <v>0.085</v>
      </c>
      <c r="J108" s="16"/>
      <c r="K108" s="16"/>
    </row>
    <row r="109" spans="2:11" ht="12.75">
      <c r="B109" s="8"/>
      <c r="C109" s="8"/>
      <c r="D109" s="9"/>
      <c r="E109" s="8"/>
      <c r="F109" s="8"/>
      <c r="G109" s="8"/>
      <c r="H109" s="8"/>
      <c r="I109" s="8"/>
      <c r="J109" s="8"/>
      <c r="K109" s="8"/>
    </row>
    <row r="110" spans="2:11" ht="12.75">
      <c r="B110" s="5" t="s">
        <v>38</v>
      </c>
      <c r="C110" s="8"/>
      <c r="D110" s="9" t="s">
        <v>14</v>
      </c>
      <c r="E110" s="8">
        <v>56900</v>
      </c>
      <c r="F110" s="8">
        <v>59400</v>
      </c>
      <c r="G110" s="8">
        <v>60100</v>
      </c>
      <c r="H110" s="8">
        <v>35200</v>
      </c>
      <c r="I110" s="8">
        <v>98800</v>
      </c>
      <c r="J110" s="8">
        <v>65900</v>
      </c>
      <c r="K110" s="8">
        <v>59400</v>
      </c>
    </row>
    <row r="111" spans="2:11" ht="12.75">
      <c r="B111" s="11"/>
      <c r="C111" s="11"/>
      <c r="D111" s="12" t="s">
        <v>29</v>
      </c>
      <c r="E111" s="25">
        <f aca="true" t="shared" si="6" ref="E111:K111">E110/AreaMG</f>
        <v>349.07975460122697</v>
      </c>
      <c r="F111" s="25">
        <f t="shared" si="6"/>
        <v>364.4171779141104</v>
      </c>
      <c r="G111" s="25">
        <f t="shared" si="6"/>
        <v>368.71165644171776</v>
      </c>
      <c r="H111" s="25">
        <f t="shared" si="6"/>
        <v>215.95092024539878</v>
      </c>
      <c r="I111" s="25">
        <f t="shared" si="6"/>
        <v>606.1349693251534</v>
      </c>
      <c r="J111" s="25">
        <f t="shared" si="6"/>
        <v>404.29447852760734</v>
      </c>
      <c r="K111" s="25">
        <f t="shared" si="6"/>
        <v>364.4171779141104</v>
      </c>
    </row>
    <row r="112" spans="2:11" ht="12.75">
      <c r="B112" s="14"/>
      <c r="C112" s="14"/>
      <c r="D112" s="15" t="s">
        <v>16</v>
      </c>
      <c r="E112" s="14">
        <v>0.39</v>
      </c>
      <c r="F112" s="14">
        <v>0.38</v>
      </c>
      <c r="G112" s="14">
        <v>0.405</v>
      </c>
      <c r="H112" s="14">
        <v>0.28</v>
      </c>
      <c r="I112" s="14">
        <v>1.23</v>
      </c>
      <c r="J112" s="19">
        <v>0.129</v>
      </c>
      <c r="K112" s="19">
        <v>0.162</v>
      </c>
    </row>
    <row r="113" spans="2:11" ht="12.75">
      <c r="B113" s="14"/>
      <c r="C113" s="14"/>
      <c r="D113" s="15" t="s">
        <v>36</v>
      </c>
      <c r="E113" s="28">
        <f>(E110-E100)/E100</f>
        <v>0.142570281124498</v>
      </c>
      <c r="F113" s="28">
        <f>(F110-F100)/F100</f>
        <v>-0.006688963210702341</v>
      </c>
      <c r="G113" s="26">
        <f>(G110-G100)/G100</f>
        <v>-0.006611570247933884</v>
      </c>
      <c r="H113" s="26">
        <f>(H110-H100)/H100</f>
        <v>-0.08333333333333333</v>
      </c>
      <c r="I113" s="26">
        <f>(I110-I100)/I100</f>
        <v>-0.23588553750966745</v>
      </c>
      <c r="J113" s="16"/>
      <c r="K113" s="16"/>
    </row>
    <row r="114" spans="2:11" ht="12.75">
      <c r="B114" s="14"/>
      <c r="C114" s="14"/>
      <c r="D114" s="15" t="s">
        <v>37</v>
      </c>
      <c r="E114" s="26">
        <f>E110*E115/(E100*E103)-1</f>
        <v>0.13561752079311162</v>
      </c>
      <c r="F114" s="26">
        <f>F110*F115/(F100*F103)-1</f>
        <v>-0.012733452278385626</v>
      </c>
      <c r="G114" s="26">
        <f>G110*G115/(G100*G103)-1</f>
        <v>-0.012656530266709098</v>
      </c>
      <c r="H114" s="26">
        <f>H110*H115/(H100*H103)-1</f>
        <v>-0.09638860630722279</v>
      </c>
      <c r="I114" s="26">
        <v>0.03</v>
      </c>
      <c r="J114" s="16"/>
      <c r="K114" s="16"/>
    </row>
    <row r="115" spans="2:11" ht="12.75">
      <c r="B115" s="14"/>
      <c r="C115" s="14"/>
      <c r="D115" s="15" t="s">
        <v>4</v>
      </c>
      <c r="E115" s="14">
        <v>0.98</v>
      </c>
      <c r="F115" s="14">
        <v>0.98</v>
      </c>
      <c r="G115" s="14">
        <v>0.98</v>
      </c>
      <c r="H115" s="14">
        <v>0.969</v>
      </c>
      <c r="I115" s="14">
        <v>1</v>
      </c>
      <c r="J115" s="19">
        <v>0.965</v>
      </c>
      <c r="K115" s="19">
        <v>0.94</v>
      </c>
    </row>
    <row r="116" spans="2:11" ht="12.75">
      <c r="B116" s="14"/>
      <c r="C116" s="14"/>
      <c r="D116" s="15" t="s">
        <v>9</v>
      </c>
      <c r="E116" s="14">
        <v>0.195</v>
      </c>
      <c r="F116" s="14">
        <v>0.198</v>
      </c>
      <c r="G116" s="14">
        <v>0.198</v>
      </c>
      <c r="H116" s="14">
        <v>0.302</v>
      </c>
      <c r="I116" s="14">
        <v>0.034</v>
      </c>
      <c r="J116" s="19">
        <v>0.223</v>
      </c>
      <c r="K116" s="19">
        <v>0.235</v>
      </c>
    </row>
    <row r="117" spans="2:11" ht="12.75">
      <c r="B117" s="14"/>
      <c r="C117" s="14"/>
      <c r="D117" s="15"/>
      <c r="E117" s="29"/>
      <c r="F117" s="29"/>
      <c r="G117" s="29"/>
      <c r="H117" s="29"/>
      <c r="I117" s="29"/>
      <c r="J117" s="29"/>
      <c r="K117" s="29"/>
    </row>
    <row r="118" spans="2:11" ht="12.75">
      <c r="B118" s="8"/>
      <c r="C118" s="8"/>
      <c r="D118" s="9"/>
      <c r="E118" s="8"/>
      <c r="F118" s="8"/>
      <c r="G118" s="8"/>
      <c r="H118" s="8"/>
      <c r="I118" s="8"/>
      <c r="J118" s="8"/>
      <c r="K118" s="8"/>
    </row>
    <row r="119" spans="2:11" ht="12.75">
      <c r="B119" s="5" t="s">
        <v>21</v>
      </c>
      <c r="C119" s="8"/>
      <c r="D119" s="9" t="s">
        <v>18</v>
      </c>
      <c r="E119" s="8">
        <v>93900</v>
      </c>
      <c r="F119" s="8">
        <v>87500</v>
      </c>
      <c r="G119" s="8">
        <v>87500</v>
      </c>
      <c r="H119" s="8">
        <v>41500</v>
      </c>
      <c r="I119" s="8">
        <v>319000</v>
      </c>
      <c r="J119" s="18">
        <v>82720</v>
      </c>
      <c r="K119" s="18">
        <v>86900</v>
      </c>
    </row>
    <row r="120" spans="2:11" ht="12.75">
      <c r="B120" s="11"/>
      <c r="C120" s="11"/>
      <c r="D120" s="12" t="s">
        <v>30</v>
      </c>
      <c r="E120" s="31">
        <f aca="true" t="shared" si="7" ref="E120:K120">E119/AreaMG</f>
        <v>576.0736196319018</v>
      </c>
      <c r="F120" s="31">
        <f t="shared" si="7"/>
        <v>536.8098159509202</v>
      </c>
      <c r="G120" s="31">
        <f t="shared" si="7"/>
        <v>536.8098159509202</v>
      </c>
      <c r="H120" s="31">
        <f t="shared" si="7"/>
        <v>254.60122699386503</v>
      </c>
      <c r="I120" s="31">
        <f t="shared" si="7"/>
        <v>1957.0552147239264</v>
      </c>
      <c r="J120" s="31">
        <f t="shared" si="7"/>
        <v>507.4846625766871</v>
      </c>
      <c r="K120" s="31">
        <f t="shared" si="7"/>
        <v>533.1288343558282</v>
      </c>
    </row>
    <row r="121" spans="2:11" ht="12.75">
      <c r="B121" s="14"/>
      <c r="C121" s="14"/>
      <c r="D121" s="15" t="s">
        <v>19</v>
      </c>
      <c r="E121" s="14">
        <v>0.71</v>
      </c>
      <c r="F121" s="14">
        <v>0.76</v>
      </c>
      <c r="G121" s="14">
        <v>0.76</v>
      </c>
      <c r="H121" s="14">
        <v>0.357</v>
      </c>
      <c r="I121" s="14">
        <v>1.43</v>
      </c>
      <c r="J121" s="19">
        <v>0.22</v>
      </c>
      <c r="K121" s="19">
        <v>0.397</v>
      </c>
    </row>
    <row r="122" spans="2:11" ht="12.75">
      <c r="B122" s="14"/>
      <c r="C122" s="14"/>
      <c r="D122" s="15" t="s">
        <v>17</v>
      </c>
      <c r="E122" s="28">
        <f>(E119-E100)/E100</f>
        <v>0.8855421686746988</v>
      </c>
      <c r="F122" s="28">
        <f>(F119-F100)/F100</f>
        <v>0.46321070234113715</v>
      </c>
      <c r="G122" s="28">
        <f>(G119-G100)/G100</f>
        <v>0.4462809917355372</v>
      </c>
      <c r="H122" s="26">
        <f>(H119-H100)/H100</f>
        <v>0.08072916666666667</v>
      </c>
      <c r="I122" s="26">
        <f>(I119-I100)/I100</f>
        <v>1.4671307037896366</v>
      </c>
      <c r="J122" s="16"/>
      <c r="K122" s="16"/>
    </row>
    <row r="123" spans="2:11" ht="12.75">
      <c r="B123" s="14"/>
      <c r="C123" s="14"/>
      <c r="D123" s="15" t="s">
        <v>43</v>
      </c>
      <c r="E123" s="30"/>
      <c r="F123" s="30"/>
      <c r="G123" s="14"/>
      <c r="H123" s="14"/>
      <c r="I123" s="14"/>
      <c r="J123" s="18">
        <v>84300</v>
      </c>
      <c r="K123" s="8"/>
    </row>
    <row r="124" spans="2:11" ht="12.75">
      <c r="B124" s="5" t="s">
        <v>40</v>
      </c>
      <c r="C124" s="8"/>
      <c r="D124" s="9" t="s">
        <v>41</v>
      </c>
      <c r="E124" s="8"/>
      <c r="F124" s="8"/>
      <c r="G124" s="8"/>
      <c r="H124" s="8"/>
      <c r="I124" s="8"/>
      <c r="J124" s="8">
        <v>85900</v>
      </c>
      <c r="K124" s="5"/>
    </row>
    <row r="125" spans="2:11" ht="12.75">
      <c r="B125" s="8"/>
      <c r="C125" s="8"/>
      <c r="D125" s="12" t="s">
        <v>44</v>
      </c>
      <c r="E125" s="32"/>
      <c r="F125" s="32"/>
      <c r="G125" s="32"/>
      <c r="H125" s="32"/>
      <c r="I125" s="32"/>
      <c r="J125" s="27">
        <f>J124/AreaMG</f>
        <v>526.9938650306749</v>
      </c>
      <c r="K125" s="32"/>
    </row>
    <row r="126" spans="2:11" ht="12.75">
      <c r="B126" s="8"/>
      <c r="C126" s="8"/>
      <c r="D126" s="9" t="s">
        <v>39</v>
      </c>
      <c r="E126" s="8"/>
      <c r="F126" s="8"/>
      <c r="G126" s="8"/>
      <c r="H126" s="8"/>
      <c r="I126" s="8"/>
      <c r="J126" s="19">
        <v>0.177</v>
      </c>
      <c r="K126" s="8"/>
    </row>
  </sheetData>
  <printOptions/>
  <pageMargins left="0.75" right="0.75" top="1" bottom="1" header="0.5" footer="0.5"/>
  <pageSetup fitToHeight="1" fitToWidth="1" horizontalDpi="600" verticalDpi="600" orientation="portrait" paperSize="8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5" sqref="P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NIWA Christchurch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Hicks</dc:creator>
  <cp:keywords/>
  <dc:description/>
  <cp:lastModifiedBy>Murray Hicks</cp:lastModifiedBy>
  <cp:lastPrinted>2010-04-28T05:16:58Z</cp:lastPrinted>
  <dcterms:created xsi:type="dcterms:W3CDTF">2010-04-21T21:29:50Z</dcterms:created>
  <dcterms:modified xsi:type="dcterms:W3CDTF">2010-04-28T05:17:01Z</dcterms:modified>
  <cp:category/>
  <cp:version/>
  <cp:contentType/>
  <cp:contentStatus/>
</cp:coreProperties>
</file>